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7"/>
  <workbookPr filterPrivacy="1" showInkAnnotation="0" codeName="Ten_skoroszyt" defaultThemeVersion="124226"/>
  <xr:revisionPtr revIDLastSave="0" documentId="8_{E28076A3-F24F-40EB-8598-572FB65B24F1}" xr6:coauthVersionLast="36" xr6:coauthVersionMax="36" xr10:uidLastSave="{00000000-0000-0000-0000-000000000000}"/>
  <bookViews>
    <workbookView xWindow="28680" yWindow="-15" windowWidth="29040" windowHeight="15840" tabRatio="644" xr2:uid="{00000000-000D-0000-FFFF-FFFF00000000}"/>
  </bookViews>
  <sheets>
    <sheet name="protokół WAGI" sheetId="5" r:id="rId1"/>
    <sheet name="protokół zawodów" sheetId="4" r:id="rId2"/>
    <sheet name="pomocnicza" sheetId="6" state="veryHidden" r:id="rId3"/>
    <sheet name="instrukcja" sheetId="2" state="hidden" r:id="rId4"/>
    <sheet name="licencjenew" sheetId="9" state="veryHidden" r:id="rId5"/>
  </sheets>
  <definedNames>
    <definedName name="logo1">INDEX(pomocnicza!$B$4:$C$21,(MATCH('protokół zawodów'!$B$7,pomocnicza!$B:$B,0))-3,2)</definedName>
    <definedName name="logo2">INDEX(pomocnicza!$B$4:$C$21,(MATCH('protokół zawodów'!$B$18,pomocnicza!$B:$B,0))-3,2)</definedName>
    <definedName name="logo3">INDEX(pomocnicza!$B$4:$C$21,(MATCH('protokół zawodów'!$B$29,pomocnicza!$B:$B,0))-3,2)</definedName>
    <definedName name="logo4">INDEX(pomocnicza!$B$4:$C$21,(MATCH('protokół zawodów'!$B$40,pomocnicza!$B:$B,0))-3,2)</definedName>
    <definedName name="logo5">INDEX(pomocnicza!$B$4:$C$21,(MATCH('protokół zawodów'!$B$51,pomocnicza!$B:$B,0))-3,2)</definedName>
    <definedName name="logo6">INDEX(pomocnicza!$B$4:$C$11,(MATCH('protokół zawodów'!$B$62,pomocnicza!$B:$B,0))-3,2)</definedName>
    <definedName name="_xlnm.Print_Area" localSheetId="0">'protokół WAGI'!$A$1:$I$41</definedName>
    <definedName name="_xlnm.Print_Area" localSheetId="1">'protokół zawodów'!$A$1:$Y$65</definedName>
  </definedNames>
  <calcPr calcId="191029"/>
</workbook>
</file>

<file path=xl/calcChain.xml><?xml version="1.0" encoding="utf-8"?>
<calcChain xmlns="http://schemas.openxmlformats.org/spreadsheetml/2006/main">
  <c r="I12" i="4" l="1"/>
  <c r="L10" i="5"/>
  <c r="L11" i="5"/>
  <c r="L12" i="5"/>
  <c r="L13" i="5"/>
  <c r="L14" i="5"/>
  <c r="L15" i="5"/>
  <c r="L16" i="5"/>
  <c r="L17" i="5"/>
  <c r="L18" i="5"/>
  <c r="L19" i="5"/>
  <c r="L20" i="5"/>
  <c r="L21" i="5"/>
  <c r="L22" i="5"/>
  <c r="L23" i="5"/>
  <c r="L24" i="5"/>
  <c r="L25" i="5"/>
  <c r="L26" i="5"/>
  <c r="L27" i="5"/>
  <c r="L28" i="5"/>
  <c r="L29" i="5"/>
  <c r="L30" i="5"/>
  <c r="L31" i="5"/>
  <c r="L32" i="5"/>
  <c r="L33" i="5"/>
  <c r="L34" i="5"/>
  <c r="L35" i="5"/>
  <c r="L36" i="5"/>
  <c r="L37" i="5"/>
  <c r="L38" i="5"/>
  <c r="L9" i="5"/>
  <c r="J10" i="5" l="1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9" i="5"/>
  <c r="E9" i="5"/>
  <c r="E32" i="5" l="1"/>
  <c r="B32" i="5"/>
  <c r="E31" i="5"/>
  <c r="B31" i="5"/>
  <c r="E30" i="5"/>
  <c r="B30" i="5"/>
  <c r="E29" i="5"/>
  <c r="B29" i="5"/>
  <c r="E28" i="5"/>
  <c r="B28" i="5"/>
  <c r="E27" i="5"/>
  <c r="B27" i="5"/>
  <c r="E33" i="5" l="1"/>
  <c r="B33" i="5"/>
  <c r="E26" i="5"/>
  <c r="B26" i="5"/>
  <c r="E25" i="5"/>
  <c r="B25" i="5"/>
  <c r="E24" i="5"/>
  <c r="B24" i="5"/>
  <c r="E23" i="5"/>
  <c r="B23" i="5"/>
  <c r="E22" i="5"/>
  <c r="B22" i="5"/>
  <c r="AI60" i="4" l="1"/>
  <c r="AH60" i="4"/>
  <c r="AG60" i="4"/>
  <c r="AE60" i="4"/>
  <c r="AD60" i="4"/>
  <c r="AC60" i="4"/>
  <c r="AF60" i="4" s="1"/>
  <c r="O60" i="4"/>
  <c r="AM60" i="4" s="1"/>
  <c r="I60" i="4"/>
  <c r="AL60" i="4" s="1"/>
  <c r="H60" i="4"/>
  <c r="AB60" i="4" s="1"/>
  <c r="V60" i="4" s="1"/>
  <c r="G60" i="4"/>
  <c r="G61" i="4" s="1"/>
  <c r="D60" i="4"/>
  <c r="AA60" i="4" s="1"/>
  <c r="C60" i="4"/>
  <c r="AI59" i="4"/>
  <c r="AH59" i="4"/>
  <c r="AG59" i="4"/>
  <c r="AE59" i="4"/>
  <c r="AD59" i="4"/>
  <c r="AC59" i="4"/>
  <c r="AF59" i="4" s="1"/>
  <c r="O59" i="4"/>
  <c r="AM59" i="4" s="1"/>
  <c r="I59" i="4"/>
  <c r="AL59" i="4" s="1"/>
  <c r="H59" i="4"/>
  <c r="G59" i="4"/>
  <c r="D59" i="4"/>
  <c r="AA59" i="4" s="1"/>
  <c r="C59" i="4"/>
  <c r="AI58" i="4"/>
  <c r="AH58" i="4"/>
  <c r="AG58" i="4"/>
  <c r="AJ58" i="4" s="1"/>
  <c r="AE58" i="4"/>
  <c r="AD58" i="4"/>
  <c r="AC58" i="4"/>
  <c r="AF58" i="4" s="1"/>
  <c r="O58" i="4"/>
  <c r="AM58" i="4" s="1"/>
  <c r="I58" i="4"/>
  <c r="AL58" i="4" s="1"/>
  <c r="H58" i="4"/>
  <c r="G58" i="4"/>
  <c r="D58" i="4"/>
  <c r="AA58" i="4" s="1"/>
  <c r="C58" i="4"/>
  <c r="AI57" i="4"/>
  <c r="AH57" i="4"/>
  <c r="AG57" i="4"/>
  <c r="AJ57" i="4" s="1"/>
  <c r="AE57" i="4"/>
  <c r="AD57" i="4"/>
  <c r="AC57" i="4"/>
  <c r="AF57" i="4" s="1"/>
  <c r="O57" i="4"/>
  <c r="AM57" i="4" s="1"/>
  <c r="I57" i="4"/>
  <c r="AL57" i="4" s="1"/>
  <c r="H57" i="4"/>
  <c r="G57" i="4"/>
  <c r="D57" i="4"/>
  <c r="AA57" i="4" s="1"/>
  <c r="C57" i="4"/>
  <c r="AI56" i="4"/>
  <c r="AH56" i="4"/>
  <c r="AG56" i="4"/>
  <c r="AJ56" i="4" s="1"/>
  <c r="AE56" i="4"/>
  <c r="AD56" i="4"/>
  <c r="AC56" i="4"/>
  <c r="AF56" i="4" s="1"/>
  <c r="O56" i="4"/>
  <c r="AM56" i="4" s="1"/>
  <c r="I56" i="4"/>
  <c r="AL56" i="4" s="1"/>
  <c r="H56" i="4"/>
  <c r="AB56" i="4" s="1"/>
  <c r="V56" i="4" s="1"/>
  <c r="G56" i="4"/>
  <c r="D56" i="4"/>
  <c r="AA56" i="4" s="1"/>
  <c r="C56" i="4"/>
  <c r="AI55" i="4"/>
  <c r="AH55" i="4"/>
  <c r="AG55" i="4"/>
  <c r="AJ55" i="4" s="1"/>
  <c r="AE55" i="4"/>
  <c r="AD55" i="4"/>
  <c r="AC55" i="4"/>
  <c r="AF55" i="4" s="1"/>
  <c r="O55" i="4"/>
  <c r="AM55" i="4" s="1"/>
  <c r="I55" i="4"/>
  <c r="AL55" i="4" s="1"/>
  <c r="H55" i="4"/>
  <c r="AB55" i="4" s="1"/>
  <c r="V55" i="4" s="1"/>
  <c r="G55" i="4"/>
  <c r="AB61" i="4" s="1"/>
  <c r="F55" i="4"/>
  <c r="W55" i="4" s="1"/>
  <c r="D55" i="4"/>
  <c r="AA55" i="4" s="1"/>
  <c r="C55" i="4"/>
  <c r="AK56" i="4" l="1"/>
  <c r="U58" i="4"/>
  <c r="AJ59" i="4"/>
  <c r="AK59" i="4" s="1"/>
  <c r="AJ60" i="4"/>
  <c r="AK60" i="4" s="1"/>
  <c r="AB59" i="4"/>
  <c r="V59" i="4" s="1"/>
  <c r="AK55" i="4"/>
  <c r="AK57" i="4"/>
  <c r="AN58" i="4"/>
  <c r="AN60" i="4"/>
  <c r="AN56" i="4"/>
  <c r="AN57" i="4"/>
  <c r="AN59" i="4"/>
  <c r="AN55" i="4"/>
  <c r="X55" i="4" s="1"/>
  <c r="AK58" i="4"/>
  <c r="AB57" i="4"/>
  <c r="V57" i="4" s="1"/>
  <c r="U60" i="4"/>
  <c r="AB58" i="4"/>
  <c r="V58" i="4" s="1"/>
  <c r="U55" i="4"/>
  <c r="Y55" i="4" s="1"/>
  <c r="U56" i="4"/>
  <c r="U57" i="4"/>
  <c r="C13" i="4"/>
  <c r="C14" i="4"/>
  <c r="C15" i="4"/>
  <c r="I26" i="4"/>
  <c r="I14" i="4"/>
  <c r="I13" i="4"/>
  <c r="I15" i="4"/>
  <c r="I16" i="4"/>
  <c r="U59" i="4" l="1"/>
  <c r="E19" i="5"/>
  <c r="B19" i="5"/>
  <c r="E18" i="5"/>
  <c r="B18" i="5"/>
  <c r="E17" i="5"/>
  <c r="B17" i="5"/>
  <c r="E16" i="5"/>
  <c r="B16" i="5"/>
  <c r="E15" i="5"/>
  <c r="B15" i="5"/>
  <c r="E14" i="5"/>
  <c r="B14" i="5"/>
  <c r="E13" i="5"/>
  <c r="B13" i="5"/>
  <c r="E12" i="5"/>
  <c r="B12" i="5"/>
  <c r="E11" i="5"/>
  <c r="B11" i="5"/>
  <c r="E10" i="5"/>
  <c r="B10" i="5"/>
  <c r="F46" i="4"/>
  <c r="W46" i="4" s="1"/>
  <c r="F45" i="4"/>
  <c r="W45" i="4" s="1"/>
  <c r="E38" i="5"/>
  <c r="F60" i="4" s="1"/>
  <c r="W60" i="4" s="1"/>
  <c r="X60" i="4" s="1"/>
  <c r="B38" i="5"/>
  <c r="E37" i="5"/>
  <c r="F59" i="4" s="1"/>
  <c r="W59" i="4" s="1"/>
  <c r="X59" i="4" s="1"/>
  <c r="B37" i="5"/>
  <c r="E36" i="5"/>
  <c r="F58" i="4" s="1"/>
  <c r="W58" i="4" s="1"/>
  <c r="X58" i="4" s="1"/>
  <c r="B36" i="5"/>
  <c r="E35" i="5"/>
  <c r="B35" i="5"/>
  <c r="E34" i="5"/>
  <c r="B34" i="5"/>
  <c r="E21" i="5"/>
  <c r="F33" i="4" s="1"/>
  <c r="W33" i="4" s="1"/>
  <c r="B21" i="5"/>
  <c r="E20" i="5"/>
  <c r="F27" i="4" s="1"/>
  <c r="W27" i="4" s="1"/>
  <c r="B20" i="5"/>
  <c r="F49" i="4"/>
  <c r="W49" i="4" s="1"/>
  <c r="F47" i="4"/>
  <c r="W47" i="4" s="1"/>
  <c r="D11" i="4"/>
  <c r="AA11" i="4" s="1"/>
  <c r="G49" i="4"/>
  <c r="G50" i="4" s="1"/>
  <c r="G48" i="4"/>
  <c r="G47" i="4"/>
  <c r="G46" i="4"/>
  <c r="G45" i="4"/>
  <c r="G44" i="4"/>
  <c r="AB50" i="4" s="1"/>
  <c r="G33" i="4"/>
  <c r="G38" i="4"/>
  <c r="G39" i="4" s="1"/>
  <c r="G37" i="4"/>
  <c r="G36" i="4"/>
  <c r="G35" i="4"/>
  <c r="G34" i="4"/>
  <c r="G27" i="4"/>
  <c r="G28" i="4" s="1"/>
  <c r="G26" i="4"/>
  <c r="G25" i="4"/>
  <c r="G24" i="4"/>
  <c r="G23" i="4"/>
  <c r="G22" i="4"/>
  <c r="AB28" i="4" s="1"/>
  <c r="G16" i="4"/>
  <c r="G17" i="4" s="1"/>
  <c r="G15" i="4"/>
  <c r="G14" i="4"/>
  <c r="G13" i="4"/>
  <c r="G12" i="4"/>
  <c r="G11" i="4"/>
  <c r="AB17" i="4" s="1"/>
  <c r="AI27" i="4"/>
  <c r="AH27" i="4"/>
  <c r="AG27" i="4"/>
  <c r="AE27" i="4"/>
  <c r="AD27" i="4"/>
  <c r="O27" i="4"/>
  <c r="AM27" i="4" s="1"/>
  <c r="I27" i="4"/>
  <c r="AC27" i="4" s="1"/>
  <c r="H27" i="4"/>
  <c r="D27" i="4"/>
  <c r="AA27" i="4" s="1"/>
  <c r="C27" i="4"/>
  <c r="AI26" i="4"/>
  <c r="AH26" i="4"/>
  <c r="AG26" i="4"/>
  <c r="AE26" i="4"/>
  <c r="AD26" i="4"/>
  <c r="AC26" i="4"/>
  <c r="O26" i="4"/>
  <c r="AM26" i="4" s="1"/>
  <c r="H26" i="4"/>
  <c r="D26" i="4"/>
  <c r="AA26" i="4" s="1"/>
  <c r="C26" i="4"/>
  <c r="AI25" i="4"/>
  <c r="AH25" i="4"/>
  <c r="AG25" i="4"/>
  <c r="AE25" i="4"/>
  <c r="AD25" i="4"/>
  <c r="O25" i="4"/>
  <c r="AM25" i="4" s="1"/>
  <c r="I25" i="4"/>
  <c r="AC25" i="4" s="1"/>
  <c r="H25" i="4"/>
  <c r="AB25" i="4" s="1"/>
  <c r="D25" i="4"/>
  <c r="AA25" i="4" s="1"/>
  <c r="C25" i="4"/>
  <c r="AI24" i="4"/>
  <c r="AH24" i="4"/>
  <c r="AG24" i="4"/>
  <c r="AE24" i="4"/>
  <c r="AD24" i="4"/>
  <c r="O24" i="4"/>
  <c r="AM24" i="4" s="1"/>
  <c r="I24" i="4"/>
  <c r="AL24" i="4" s="1"/>
  <c r="H24" i="4"/>
  <c r="D24" i="4"/>
  <c r="AA24" i="4" s="1"/>
  <c r="C24" i="4"/>
  <c r="AI23" i="4"/>
  <c r="AH23" i="4"/>
  <c r="AG23" i="4"/>
  <c r="AE23" i="4"/>
  <c r="AD23" i="4"/>
  <c r="O23" i="4"/>
  <c r="AM23" i="4" s="1"/>
  <c r="I23" i="4"/>
  <c r="AC23" i="4" s="1"/>
  <c r="H23" i="4"/>
  <c r="D23" i="4"/>
  <c r="AA23" i="4" s="1"/>
  <c r="C23" i="4"/>
  <c r="AI22" i="4"/>
  <c r="AH22" i="4"/>
  <c r="AG22" i="4"/>
  <c r="AE22" i="4"/>
  <c r="AD22" i="4"/>
  <c r="O22" i="4"/>
  <c r="AM22" i="4" s="1"/>
  <c r="I22" i="4"/>
  <c r="AC22" i="4" s="1"/>
  <c r="H22" i="4"/>
  <c r="D22" i="4"/>
  <c r="AA22" i="4" s="1"/>
  <c r="C22" i="4"/>
  <c r="AI16" i="4"/>
  <c r="AH16" i="4"/>
  <c r="AG16" i="4"/>
  <c r="AE16" i="4"/>
  <c r="AD16" i="4"/>
  <c r="O16" i="4"/>
  <c r="AM16" i="4" s="1"/>
  <c r="H16" i="4"/>
  <c r="D16" i="4"/>
  <c r="AA16" i="4" s="1"/>
  <c r="C16" i="4"/>
  <c r="AI15" i="4"/>
  <c r="AH15" i="4"/>
  <c r="AG15" i="4"/>
  <c r="AE15" i="4"/>
  <c r="AD15" i="4"/>
  <c r="O15" i="4"/>
  <c r="AM15" i="4" s="1"/>
  <c r="H15" i="4"/>
  <c r="F15" i="4"/>
  <c r="W15" i="4" s="1"/>
  <c r="D15" i="4"/>
  <c r="AA15" i="4" s="1"/>
  <c r="AI14" i="4"/>
  <c r="AH14" i="4"/>
  <c r="AE14" i="4"/>
  <c r="AD14" i="4"/>
  <c r="O14" i="4"/>
  <c r="AM14" i="4" s="1"/>
  <c r="H14" i="4"/>
  <c r="D14" i="4"/>
  <c r="AA14" i="4" s="1"/>
  <c r="AI13" i="4"/>
  <c r="AH13" i="4"/>
  <c r="AE13" i="4"/>
  <c r="AD13" i="4"/>
  <c r="O13" i="4"/>
  <c r="AM13" i="4" s="1"/>
  <c r="H13" i="4"/>
  <c r="F13" i="4"/>
  <c r="W13" i="4" s="1"/>
  <c r="D13" i="4"/>
  <c r="AA13" i="4" s="1"/>
  <c r="AI12" i="4"/>
  <c r="AH12" i="4"/>
  <c r="AE12" i="4"/>
  <c r="AD12" i="4"/>
  <c r="O12" i="4"/>
  <c r="AM12" i="4" s="1"/>
  <c r="H12" i="4"/>
  <c r="D12" i="4"/>
  <c r="AA12" i="4" s="1"/>
  <c r="C12" i="4"/>
  <c r="AI11" i="4"/>
  <c r="AH11" i="4"/>
  <c r="AE11" i="4"/>
  <c r="AD11" i="4"/>
  <c r="O11" i="4"/>
  <c r="I11" i="4"/>
  <c r="H11" i="4"/>
  <c r="C11" i="4"/>
  <c r="AI49" i="4"/>
  <c r="AH49" i="4"/>
  <c r="AG49" i="4"/>
  <c r="AE49" i="4"/>
  <c r="AD49" i="4"/>
  <c r="AC49" i="4"/>
  <c r="O49" i="4"/>
  <c r="AM49" i="4" s="1"/>
  <c r="I49" i="4"/>
  <c r="AL49" i="4" s="1"/>
  <c r="H49" i="4"/>
  <c r="D49" i="4"/>
  <c r="AA49" i="4" s="1"/>
  <c r="C49" i="4"/>
  <c r="AI48" i="4"/>
  <c r="AH48" i="4"/>
  <c r="AG48" i="4"/>
  <c r="AE48" i="4"/>
  <c r="AD48" i="4"/>
  <c r="AC48" i="4"/>
  <c r="O48" i="4"/>
  <c r="AM48" i="4" s="1"/>
  <c r="I48" i="4"/>
  <c r="AL48" i="4" s="1"/>
  <c r="H48" i="4"/>
  <c r="F48" i="4"/>
  <c r="W48" i="4" s="1"/>
  <c r="D48" i="4"/>
  <c r="AA48" i="4" s="1"/>
  <c r="C48" i="4"/>
  <c r="AI47" i="4"/>
  <c r="AH47" i="4"/>
  <c r="AG47" i="4"/>
  <c r="AE47" i="4"/>
  <c r="AD47" i="4"/>
  <c r="AC47" i="4"/>
  <c r="O47" i="4"/>
  <c r="AM47" i="4" s="1"/>
  <c r="I47" i="4"/>
  <c r="AL47" i="4" s="1"/>
  <c r="H47" i="4"/>
  <c r="D47" i="4"/>
  <c r="AA47" i="4" s="1"/>
  <c r="C47" i="4"/>
  <c r="AI46" i="4"/>
  <c r="AH46" i="4"/>
  <c r="AG46" i="4"/>
  <c r="AE46" i="4"/>
  <c r="AD46" i="4"/>
  <c r="AC46" i="4"/>
  <c r="O46" i="4"/>
  <c r="AM46" i="4" s="1"/>
  <c r="I46" i="4"/>
  <c r="AL46" i="4" s="1"/>
  <c r="H46" i="4"/>
  <c r="D46" i="4"/>
  <c r="AA46" i="4" s="1"/>
  <c r="C46" i="4"/>
  <c r="AI45" i="4"/>
  <c r="AH45" i="4"/>
  <c r="AG45" i="4"/>
  <c r="AE45" i="4"/>
  <c r="AD45" i="4"/>
  <c r="AC45" i="4"/>
  <c r="O45" i="4"/>
  <c r="AM45" i="4" s="1"/>
  <c r="I45" i="4"/>
  <c r="AL45" i="4" s="1"/>
  <c r="H45" i="4"/>
  <c r="D45" i="4"/>
  <c r="AA45" i="4" s="1"/>
  <c r="C45" i="4"/>
  <c r="AI44" i="4"/>
  <c r="AH44" i="4"/>
  <c r="AG44" i="4"/>
  <c r="AE44" i="4"/>
  <c r="AD44" i="4"/>
  <c r="AC44" i="4"/>
  <c r="O44" i="4"/>
  <c r="AM44" i="4" s="1"/>
  <c r="I44" i="4"/>
  <c r="AL44" i="4" s="1"/>
  <c r="H44" i="4"/>
  <c r="F44" i="4"/>
  <c r="W44" i="4" s="1"/>
  <c r="D44" i="4"/>
  <c r="AA44" i="4" s="1"/>
  <c r="C44" i="4"/>
  <c r="AI38" i="4"/>
  <c r="AH38" i="4"/>
  <c r="AG38" i="4"/>
  <c r="AE38" i="4"/>
  <c r="AD38" i="4"/>
  <c r="AC38" i="4"/>
  <c r="O38" i="4"/>
  <c r="AM38" i="4" s="1"/>
  <c r="I38" i="4"/>
  <c r="AL38" i="4" s="1"/>
  <c r="H38" i="4"/>
  <c r="AB38" i="4" s="1"/>
  <c r="V38" i="4" s="1"/>
  <c r="F38" i="4"/>
  <c r="W38" i="4" s="1"/>
  <c r="D38" i="4"/>
  <c r="AA38" i="4" s="1"/>
  <c r="C38" i="4"/>
  <c r="AI37" i="4"/>
  <c r="AH37" i="4"/>
  <c r="AG37" i="4"/>
  <c r="AE37" i="4"/>
  <c r="AD37" i="4"/>
  <c r="AC37" i="4"/>
  <c r="O37" i="4"/>
  <c r="AM37" i="4" s="1"/>
  <c r="I37" i="4"/>
  <c r="AL37" i="4" s="1"/>
  <c r="H37" i="4"/>
  <c r="AB37" i="4" s="1"/>
  <c r="V37" i="4" s="1"/>
  <c r="F37" i="4"/>
  <c r="W37" i="4" s="1"/>
  <c r="D37" i="4"/>
  <c r="AA37" i="4" s="1"/>
  <c r="C37" i="4"/>
  <c r="AI36" i="4"/>
  <c r="AH36" i="4"/>
  <c r="AG36" i="4"/>
  <c r="AE36" i="4"/>
  <c r="AD36" i="4"/>
  <c r="AC36" i="4"/>
  <c r="O36" i="4"/>
  <c r="AM36" i="4" s="1"/>
  <c r="I36" i="4"/>
  <c r="AL36" i="4" s="1"/>
  <c r="H36" i="4"/>
  <c r="F36" i="4"/>
  <c r="W36" i="4" s="1"/>
  <c r="D36" i="4"/>
  <c r="AA36" i="4" s="1"/>
  <c r="C36" i="4"/>
  <c r="AI35" i="4"/>
  <c r="AH35" i="4"/>
  <c r="AG35" i="4"/>
  <c r="AE35" i="4"/>
  <c r="AD35" i="4"/>
  <c r="AC35" i="4"/>
  <c r="O35" i="4"/>
  <c r="AM35" i="4" s="1"/>
  <c r="I35" i="4"/>
  <c r="AL35" i="4" s="1"/>
  <c r="H35" i="4"/>
  <c r="D35" i="4"/>
  <c r="AA35" i="4" s="1"/>
  <c r="C35" i="4"/>
  <c r="AI34" i="4"/>
  <c r="AH34" i="4"/>
  <c r="AG34" i="4"/>
  <c r="AE34" i="4"/>
  <c r="AD34" i="4"/>
  <c r="AC34" i="4"/>
  <c r="O34" i="4"/>
  <c r="AM34" i="4" s="1"/>
  <c r="I34" i="4"/>
  <c r="AL34" i="4" s="1"/>
  <c r="H34" i="4"/>
  <c r="D34" i="4"/>
  <c r="AA34" i="4" s="1"/>
  <c r="C34" i="4"/>
  <c r="AI33" i="4"/>
  <c r="AH33" i="4"/>
  <c r="AG33" i="4"/>
  <c r="AE33" i="4"/>
  <c r="AD33" i="4"/>
  <c r="AC33" i="4"/>
  <c r="O33" i="4"/>
  <c r="AM33" i="4" s="1"/>
  <c r="I33" i="4"/>
  <c r="AL33" i="4" s="1"/>
  <c r="H33" i="4"/>
  <c r="AB39" i="4"/>
  <c r="D33" i="4"/>
  <c r="AA33" i="4" s="1"/>
  <c r="C33" i="4"/>
  <c r="Q4" i="4"/>
  <c r="X4" i="4"/>
  <c r="Y59" i="4" l="1"/>
  <c r="Y58" i="4"/>
  <c r="Y60" i="4"/>
  <c r="F16" i="4"/>
  <c r="W16" i="4" s="1"/>
  <c r="F34" i="4"/>
  <c r="W34" i="4" s="1"/>
  <c r="F56" i="4"/>
  <c r="W56" i="4" s="1"/>
  <c r="F35" i="4"/>
  <c r="W35" i="4" s="1"/>
  <c r="F57" i="4"/>
  <c r="W57" i="4" s="1"/>
  <c r="AB13" i="4"/>
  <c r="AB16" i="4"/>
  <c r="V16" i="4" s="1"/>
  <c r="AB12" i="4"/>
  <c r="V12" i="4" s="1"/>
  <c r="F12" i="4"/>
  <c r="W12" i="4" s="1"/>
  <c r="F23" i="4"/>
  <c r="W23" i="4" s="1"/>
  <c r="F14" i="4"/>
  <c r="W14" i="4" s="1"/>
  <c r="F24" i="4"/>
  <c r="W24" i="4" s="1"/>
  <c r="F22" i="4"/>
  <c r="W22" i="4" s="1"/>
  <c r="F25" i="4"/>
  <c r="W25" i="4" s="1"/>
  <c r="AC24" i="4"/>
  <c r="AF24" i="4" s="1"/>
  <c r="F26" i="4"/>
  <c r="W26" i="4" s="1"/>
  <c r="AG14" i="4"/>
  <c r="AJ14" i="4" s="1"/>
  <c r="AG12" i="4"/>
  <c r="AJ12" i="4" s="1"/>
  <c r="AG11" i="4"/>
  <c r="AJ11" i="4" s="1"/>
  <c r="AM11" i="4" s="1"/>
  <c r="AC16" i="4"/>
  <c r="AF16" i="4" s="1"/>
  <c r="AL16" i="4" s="1"/>
  <c r="AN16" i="4" s="1"/>
  <c r="X16" i="4" s="1"/>
  <c r="AC14" i="4"/>
  <c r="AF14" i="4" s="1"/>
  <c r="AL14" i="4" s="1"/>
  <c r="AN14" i="4" s="1"/>
  <c r="AC15" i="4"/>
  <c r="AF15" i="4" s="1"/>
  <c r="AL15" i="4" s="1"/>
  <c r="AN15" i="4" s="1"/>
  <c r="AG13" i="4"/>
  <c r="AJ13" i="4" s="1"/>
  <c r="AC11" i="4"/>
  <c r="AF11" i="4" s="1"/>
  <c r="AL11" i="4" s="1"/>
  <c r="AC12" i="4"/>
  <c r="AF12" i="4" s="1"/>
  <c r="AL12" i="4" s="1"/>
  <c r="AN12" i="4" s="1"/>
  <c r="AC13" i="4"/>
  <c r="AF13" i="4" s="1"/>
  <c r="AL13" i="4" s="1"/>
  <c r="AN13" i="4" s="1"/>
  <c r="X13" i="4" s="1"/>
  <c r="AF35" i="4"/>
  <c r="AF37" i="4"/>
  <c r="AF23" i="4"/>
  <c r="AL23" i="4" s="1"/>
  <c r="AN23" i="4" s="1"/>
  <c r="AF25" i="4"/>
  <c r="AL25" i="4" s="1"/>
  <c r="AN25" i="4" s="1"/>
  <c r="AF26" i="4"/>
  <c r="AL26" i="4" s="1"/>
  <c r="AN26" i="4" s="1"/>
  <c r="AF27" i="4"/>
  <c r="AL27" i="4" s="1"/>
  <c r="AN27" i="4" s="1"/>
  <c r="AJ36" i="4"/>
  <c r="AJ37" i="4"/>
  <c r="AJ38" i="4"/>
  <c r="AJ46" i="4"/>
  <c r="AJ49" i="4"/>
  <c r="AJ15" i="4"/>
  <c r="AJ27" i="4"/>
  <c r="AF44" i="4"/>
  <c r="AF48" i="4"/>
  <c r="AJ22" i="4"/>
  <c r="AJ23" i="4"/>
  <c r="AJ24" i="4"/>
  <c r="AJ26" i="4"/>
  <c r="AN47" i="4"/>
  <c r="AN33" i="4"/>
  <c r="AN35" i="4"/>
  <c r="AF22" i="4"/>
  <c r="AL22" i="4" s="1"/>
  <c r="AN22" i="4" s="1"/>
  <c r="AF33" i="4"/>
  <c r="AJ25" i="4"/>
  <c r="AJ16" i="4"/>
  <c r="AF47" i="4"/>
  <c r="AN38" i="4"/>
  <c r="X38" i="4" s="1"/>
  <c r="AN44" i="4"/>
  <c r="AB15" i="4"/>
  <c r="AB22" i="4"/>
  <c r="V22" i="4" s="1"/>
  <c r="AB44" i="4"/>
  <c r="V44" i="4" s="1"/>
  <c r="AB23" i="4"/>
  <c r="V23" i="4" s="1"/>
  <c r="AB45" i="4"/>
  <c r="V45" i="4" s="1"/>
  <c r="AB24" i="4"/>
  <c r="V24" i="4" s="1"/>
  <c r="AB46" i="4"/>
  <c r="V46" i="4" s="1"/>
  <c r="AB47" i="4"/>
  <c r="V47" i="4" s="1"/>
  <c r="AN37" i="4"/>
  <c r="X37" i="4" s="1"/>
  <c r="AF45" i="4"/>
  <c r="AB26" i="4"/>
  <c r="V26" i="4" s="1"/>
  <c r="AB48" i="4"/>
  <c r="V48" i="4" s="1"/>
  <c r="AB27" i="4"/>
  <c r="V27" i="4" s="1"/>
  <c r="AB49" i="4"/>
  <c r="V49" i="4" s="1"/>
  <c r="AB33" i="4"/>
  <c r="V33" i="4" s="1"/>
  <c r="AB34" i="4"/>
  <c r="V34" i="4" s="1"/>
  <c r="AB35" i="4"/>
  <c r="V35" i="4" s="1"/>
  <c r="AB11" i="4"/>
  <c r="V11" i="4" s="1"/>
  <c r="V25" i="4"/>
  <c r="AB14" i="4"/>
  <c r="V14" i="4" s="1"/>
  <c r="AB36" i="4"/>
  <c r="V36" i="4" s="1"/>
  <c r="V13" i="4"/>
  <c r="AN24" i="4"/>
  <c r="AJ48" i="4"/>
  <c r="AF34" i="4"/>
  <c r="AJ44" i="4"/>
  <c r="AN36" i="4"/>
  <c r="AJ33" i="4"/>
  <c r="AJ34" i="4"/>
  <c r="AF36" i="4"/>
  <c r="AF38" i="4"/>
  <c r="AJ45" i="4"/>
  <c r="AF46" i="4"/>
  <c r="AJ35" i="4"/>
  <c r="AF49" i="4"/>
  <c r="AN34" i="4"/>
  <c r="AN45" i="4"/>
  <c r="AJ47" i="4"/>
  <c r="AN48" i="4"/>
  <c r="AN49" i="4"/>
  <c r="AN46" i="4"/>
  <c r="F11" i="4"/>
  <c r="B9" i="5"/>
  <c r="X57" i="4" l="1"/>
  <c r="Y57" i="4"/>
  <c r="X56" i="4"/>
  <c r="Y56" i="4"/>
  <c r="Y61" i="4" s="1"/>
  <c r="AN11" i="4"/>
  <c r="W61" i="4"/>
  <c r="X12" i="4"/>
  <c r="X14" i="4"/>
  <c r="X46" i="4"/>
  <c r="X45" i="4"/>
  <c r="X48" i="4"/>
  <c r="X44" i="4"/>
  <c r="X49" i="4"/>
  <c r="X47" i="4"/>
  <c r="X33" i="4"/>
  <c r="X35" i="4"/>
  <c r="X34" i="4"/>
  <c r="X36" i="4"/>
  <c r="X24" i="4"/>
  <c r="X25" i="4"/>
  <c r="X22" i="4"/>
  <c r="X26" i="4"/>
  <c r="X23" i="4"/>
  <c r="X27" i="4"/>
  <c r="W11" i="4"/>
  <c r="X11" i="4" s="1"/>
  <c r="V15" i="4"/>
  <c r="X15" i="4"/>
  <c r="AK49" i="4"/>
  <c r="AK35" i="4"/>
  <c r="AK23" i="4"/>
  <c r="U16" i="4"/>
  <c r="Y16" i="4" s="1"/>
  <c r="AK37" i="4"/>
  <c r="U44" i="4"/>
  <c r="Y44" i="4" s="1"/>
  <c r="AK12" i="4"/>
  <c r="AK16" i="4"/>
  <c r="AK27" i="4"/>
  <c r="AK26" i="4"/>
  <c r="U37" i="4"/>
  <c r="Y37" i="4" s="1"/>
  <c r="AK24" i="4"/>
  <c r="AK25" i="4"/>
  <c r="AK48" i="4"/>
  <c r="AK46" i="4"/>
  <c r="U14" i="4"/>
  <c r="Y14" i="4" s="1"/>
  <c r="AK36" i="4"/>
  <c r="AK38" i="4"/>
  <c r="U47" i="4"/>
  <c r="Y47" i="4" s="1"/>
  <c r="U25" i="4"/>
  <c r="Y25" i="4" s="1"/>
  <c r="U38" i="4"/>
  <c r="Y38" i="4" s="1"/>
  <c r="U36" i="4"/>
  <c r="Y36" i="4" s="1"/>
  <c r="U27" i="4"/>
  <c r="Y27" i="4" s="1"/>
  <c r="AK15" i="4"/>
  <c r="U33" i="4"/>
  <c r="Y33" i="4" s="1"/>
  <c r="AK14" i="4"/>
  <c r="U34" i="4"/>
  <c r="Y34" i="4" s="1"/>
  <c r="AK13" i="4"/>
  <c r="U49" i="4"/>
  <c r="Y49" i="4" s="1"/>
  <c r="AK11" i="4"/>
  <c r="U35" i="4"/>
  <c r="Y35" i="4" s="1"/>
  <c r="U45" i="4"/>
  <c r="Y45" i="4" s="1"/>
  <c r="U48" i="4"/>
  <c r="Y48" i="4" s="1"/>
  <c r="AK44" i="4"/>
  <c r="U46" i="4"/>
  <c r="Y46" i="4" s="1"/>
  <c r="U24" i="4"/>
  <c r="Y24" i="4" s="1"/>
  <c r="U23" i="4"/>
  <c r="Y23" i="4" s="1"/>
  <c r="U26" i="4"/>
  <c r="Y26" i="4" s="1"/>
  <c r="U13" i="4"/>
  <c r="Y13" i="4" s="1"/>
  <c r="U15" i="4"/>
  <c r="Y15" i="4" s="1"/>
  <c r="U11" i="4"/>
  <c r="U12" i="4"/>
  <c r="Y12" i="4" s="1"/>
  <c r="AK33" i="4"/>
  <c r="AK22" i="4"/>
  <c r="U22" i="4"/>
  <c r="Y22" i="4" s="1"/>
  <c r="AK47" i="4"/>
  <c r="AK34" i="4"/>
  <c r="AK45" i="4"/>
  <c r="Y11" i="4" l="1"/>
  <c r="Y17" i="4" s="1"/>
  <c r="W50" i="4"/>
  <c r="W39" i="4"/>
  <c r="W28" i="4"/>
  <c r="W17" i="4"/>
  <c r="Y39" i="4"/>
  <c r="Y50" i="4"/>
  <c r="Y28" i="4"/>
  <c r="AE22" i="2" l="1"/>
  <c r="AI23" i="2"/>
  <c r="AH23" i="2"/>
  <c r="AE23" i="2"/>
  <c r="AD23" i="2"/>
  <c r="AC23" i="2"/>
  <c r="AA23" i="2"/>
  <c r="Z23" i="2"/>
  <c r="Y23" i="2"/>
  <c r="X23" i="2"/>
  <c r="W23" i="2"/>
  <c r="AH22" i="2"/>
  <c r="AD22" i="2"/>
  <c r="AC22" i="2"/>
  <c r="AF22" i="2" s="1"/>
  <c r="AI22" i="2" s="1"/>
  <c r="AA22" i="2"/>
  <c r="Z22" i="2"/>
  <c r="Y22" i="2"/>
  <c r="X22" i="2"/>
  <c r="W22" i="2"/>
  <c r="E4" i="4"/>
  <c r="S23" i="2"/>
  <c r="S22" i="2"/>
  <c r="AJ23" i="2" l="1"/>
  <c r="T23" i="2" s="1"/>
  <c r="AJ22" i="2"/>
  <c r="T22" i="2" s="1"/>
  <c r="AB22" i="2"/>
  <c r="AG22" i="2" s="1"/>
  <c r="AF23" i="2"/>
  <c r="AB23" i="2"/>
  <c r="AG23" i="2" l="1"/>
  <c r="R22" i="2"/>
  <c r="U22" i="2" s="1"/>
  <c r="R23" i="2"/>
  <c r="U23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Q4" authorId="0" shapeId="0" xr:uid="{F492F4D6-1C2C-4C7A-BF47-CA4EE8791265}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Miejscowość edytujesz w protokole wagi</t>
        </r>
      </text>
    </comment>
    <comment ref="X4" authorId="0" shapeId="0" xr:uid="{FB80BAC8-BA1C-42A4-A3A3-D0F19EC79332}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Datę edytujesz w protokole wagi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interval="60" name="Zapytanie — licencje" description="Połączenie z zapytaniem „licencje” w skoroszycie." type="5" refreshedVersion="6" background="1" refreshOnLoad="1">
    <dbPr connection="Provider=Microsoft.Mashup.OleDb.1;Data Source=$Workbook$;Location=licencje;Extended Properties=&quot;&quot;" command="SELECT * FROM [licencje]"/>
  </connection>
</connections>
</file>

<file path=xl/sharedStrings.xml><?xml version="1.0" encoding="utf-8"?>
<sst xmlns="http://schemas.openxmlformats.org/spreadsheetml/2006/main" count="3886" uniqueCount="920">
  <si>
    <t>NAZWISKO I IMIĘ</t>
  </si>
  <si>
    <t>ROK UR.</t>
  </si>
  <si>
    <t>KLUB</t>
  </si>
  <si>
    <t>WAGA</t>
  </si>
  <si>
    <t>R W A N I E</t>
  </si>
  <si>
    <t>P O D R Z U T</t>
  </si>
  <si>
    <t>2-BÓJ</t>
  </si>
  <si>
    <t>Sędzia główny</t>
  </si>
  <si>
    <t>Sędzia I</t>
  </si>
  <si>
    <t>Sędzia II</t>
  </si>
  <si>
    <t>z</t>
  </si>
  <si>
    <t>x</t>
  </si>
  <si>
    <t>PROTOKÓŁ ZAWODÓW</t>
  </si>
  <si>
    <t>zgłaszane ciężary kolejnych podejść wpisujemy w lewej kolumnie dla każdego podejścia</t>
  </si>
  <si>
    <t>powinny się one wyświetlać w kolorze niebieskim</t>
  </si>
  <si>
    <r>
      <t xml:space="preserve">podejścia zaliczamy lub nie poprzez wpisanie w kolumnie obok, po prawej stronie literki </t>
    </r>
    <r>
      <rPr>
        <b/>
        <sz val="11"/>
        <rFont val="Calibri"/>
        <family val="2"/>
        <charset val="238"/>
      </rPr>
      <t>z</t>
    </r>
    <r>
      <rPr>
        <sz val="11"/>
        <rFont val="Calibri"/>
        <family val="2"/>
        <charset val="238"/>
      </rPr>
      <t xml:space="preserve"> - zaliczone lub </t>
    </r>
    <r>
      <rPr>
        <b/>
        <sz val="11"/>
        <rFont val="Calibri"/>
        <family val="2"/>
        <charset val="238"/>
      </rPr>
      <t>x</t>
    </r>
    <r>
      <rPr>
        <sz val="11"/>
        <rFont val="Calibri"/>
        <family val="2"/>
        <charset val="238"/>
      </rPr>
      <t xml:space="preserve"> - niezaliczone</t>
    </r>
  </si>
  <si>
    <t>(znaki te są niewidoczne)</t>
  </si>
  <si>
    <t>ciężar zgłoszony</t>
  </si>
  <si>
    <t>PROTOKÓŁ WAGI</t>
  </si>
  <si>
    <t>RWANIE</t>
  </si>
  <si>
    <t>PODRZUT</t>
  </si>
  <si>
    <t>Spiker</t>
  </si>
  <si>
    <t>L.p.</t>
  </si>
  <si>
    <t>NR</t>
  </si>
  <si>
    <t>LICENCJI</t>
  </si>
  <si>
    <t>Sędzia Główny</t>
  </si>
  <si>
    <t>Sędzia odpowiedzialny
 za odczyt wagi</t>
  </si>
  <si>
    <t>Sędzia odpowiedzialny
 za przegląd dokumentów</t>
  </si>
  <si>
    <t>runda</t>
  </si>
  <si>
    <t>Miejsce i data</t>
  </si>
  <si>
    <t>liga</t>
  </si>
  <si>
    <t>Nazwa drużyny</t>
  </si>
  <si>
    <t>Liga</t>
  </si>
  <si>
    <t>Miejsce, data</t>
  </si>
  <si>
    <t>max rwanie</t>
  </si>
  <si>
    <t>max podrzut</t>
  </si>
  <si>
    <t>max dwubój</t>
  </si>
  <si>
    <t>PKT
prognoza</t>
  </si>
  <si>
    <t>PKT.
Końcowe</t>
  </si>
  <si>
    <t>w podnoszeniu ciężarów</t>
  </si>
  <si>
    <t>PŁEĆ</t>
  </si>
  <si>
    <t>k</t>
  </si>
  <si>
    <t>m</t>
  </si>
  <si>
    <t>Sekretarz</t>
  </si>
  <si>
    <t>Lekarz lub Ratownik
zawodów</t>
  </si>
  <si>
    <t>Pawlik Natalia</t>
  </si>
  <si>
    <t>Góralski Kamil</t>
  </si>
  <si>
    <t>tzn. rwanie 1 - kolumna F, rwanie 2 - kolumna H, rwanie 3 - kolumna J …</t>
  </si>
  <si>
    <t>np. dla 2 podejścia w rwaniu - kolumna I</t>
  </si>
  <si>
    <t>PKT
Prognoza</t>
  </si>
  <si>
    <t>dodatek pkt</t>
  </si>
  <si>
    <t>pkt prognozowane</t>
  </si>
  <si>
    <t xml:space="preserve">pkt uzyskane </t>
  </si>
  <si>
    <r>
      <t>w kolumnie B wspisujemy k</t>
    </r>
    <r>
      <rPr>
        <sz val="11"/>
        <rFont val="Calibri"/>
        <family val="2"/>
        <charset val="238"/>
      </rPr>
      <t xml:space="preserve"> w przypadku</t>
    </r>
    <r>
      <rPr>
        <b/>
        <sz val="11"/>
        <rFont val="Calibri"/>
        <family val="2"/>
        <charset val="238"/>
      </rPr>
      <t xml:space="preserve"> kobiet, m dla mężczyzn</t>
    </r>
    <r>
      <rPr>
        <sz val="11"/>
        <rFont val="Calibri"/>
        <family val="2"/>
        <charset val="238"/>
      </rPr>
      <t xml:space="preserve">. </t>
    </r>
  </si>
  <si>
    <t>od tego zależy liczba pkt dod.</t>
  </si>
  <si>
    <t xml:space="preserve">jeżeli junior lub młodzik nie zaliczy dwuboju w kolumnie S automatycznie pojawi się zero (0). </t>
  </si>
  <si>
    <t>W przypadku zawodniczek lub zawodników zagranicznych dodatek wynosi 0 i należy taką cyfrę tam wpisać ręcznie.</t>
  </si>
  <si>
    <t>klubu</t>
  </si>
  <si>
    <t>Nazwa</t>
  </si>
  <si>
    <t>Drużynowe Mistrzostwa Polski</t>
  </si>
  <si>
    <t>Gr</t>
  </si>
  <si>
    <t>RW</t>
  </si>
  <si>
    <t>PD</t>
  </si>
  <si>
    <t>DW</t>
  </si>
  <si>
    <t>wpisujemy miejsce zawodów i datę bez roku tylko w protokole wagi</t>
  </si>
  <si>
    <t>---</t>
  </si>
  <si>
    <t>jeżeli zawodnik zrezygnuje wpisz --- i zatwierdź enter</t>
  </si>
  <si>
    <t>przy rezygnacji nic nie wpisujemy</t>
  </si>
  <si>
    <r>
      <t>w kolumnie "</t>
    </r>
    <r>
      <rPr>
        <b/>
        <sz val="11"/>
        <rFont val="Calibri"/>
        <family val="2"/>
        <charset val="238"/>
      </rPr>
      <t>PKT. Dod.</t>
    </r>
    <r>
      <rPr>
        <sz val="11"/>
        <rFont val="Calibri"/>
        <family val="2"/>
        <charset val="238"/>
      </rPr>
      <t>" automatycznie wyliczy ile punktów dodatkowych dostanie zawodnik za wiek. Należy wpisać w protokół wagi w komórkę H3 aktualny rok.</t>
    </r>
  </si>
  <si>
    <t>tego proszę nie zmieniać 
wpisujemy tylko w protokole wagi aktualny rok</t>
  </si>
  <si>
    <t>GRUPA</t>
  </si>
  <si>
    <t>STARTOWA</t>
  </si>
  <si>
    <t>należy wpisać k-kobieta, m-mężczyzna</t>
  </si>
  <si>
    <t>zaliczony</t>
  </si>
  <si>
    <t>nie zaliczony</t>
  </si>
  <si>
    <t>I</t>
  </si>
  <si>
    <t>przelicznik</t>
  </si>
  <si>
    <t>Sinclair</t>
  </si>
  <si>
    <t>Lista Klubów</t>
  </si>
  <si>
    <t>KPC Górnik Polkowice</t>
  </si>
  <si>
    <t>MAKS Tytan Oława</t>
  </si>
  <si>
    <t>UMLKS Radomsko</t>
  </si>
  <si>
    <t>KS Raszyn</t>
  </si>
  <si>
    <t>GKS TRANSBED Andaluzja Piekary Śląskie</t>
  </si>
  <si>
    <t>Płeć</t>
  </si>
  <si>
    <t>M</t>
  </si>
  <si>
    <t>K</t>
  </si>
  <si>
    <t>1.</t>
  </si>
  <si>
    <t>2.</t>
  </si>
  <si>
    <t>3.</t>
  </si>
  <si>
    <t>4.</t>
  </si>
  <si>
    <t>5.</t>
  </si>
  <si>
    <t>6.</t>
  </si>
  <si>
    <t>CLKS Mazovia Ciechanów</t>
  </si>
  <si>
    <t>LKS PZL-Lechia Sędziszów Małopolski</t>
  </si>
  <si>
    <t>punkty</t>
  </si>
  <si>
    <t>dodatkowe</t>
  </si>
  <si>
    <t>EcoHarpoon
Polska Liga Podnoszenia Ciężarów -
Drużynowe Mistrzostwa Polski</t>
  </si>
  <si>
    <t>09.03.2024 r.</t>
  </si>
  <si>
    <t>Kolumna1</t>
  </si>
  <si>
    <t>Nazwisko Imię</t>
  </si>
  <si>
    <t>Data urodzenia</t>
  </si>
  <si>
    <t>Klub</t>
  </si>
  <si>
    <t>Aktywna licencja</t>
  </si>
  <si>
    <t>Numer licencji</t>
  </si>
  <si>
    <t>Bartnicka Natalia</t>
  </si>
  <si>
    <t>AKS (Białogard)</t>
  </si>
  <si>
    <t>Brzęczek Filip</t>
  </si>
  <si>
    <t>Chołuj Natalia</t>
  </si>
  <si>
    <t>Szczepański Stanisław</t>
  </si>
  <si>
    <t>Szyszlak Dominik</t>
  </si>
  <si>
    <t>Szyszlak Filip</t>
  </si>
  <si>
    <t>Ziętek Kacper</t>
  </si>
  <si>
    <t>Żołnierek Wiktor</t>
  </si>
  <si>
    <t>Grabowski Adam</t>
  </si>
  <si>
    <t>AKS (Koszalin)</t>
  </si>
  <si>
    <t>Izdebski Kacper</t>
  </si>
  <si>
    <t>Karwas Patrycja</t>
  </si>
  <si>
    <t>Sabat Wiktoria</t>
  </si>
  <si>
    <t>Stepuk Filip</t>
  </si>
  <si>
    <t>Stryjek Filip</t>
  </si>
  <si>
    <t>Zawiska Anna</t>
  </si>
  <si>
    <t>Borek Amelia</t>
  </si>
  <si>
    <t>AKS Promień (Police)</t>
  </si>
  <si>
    <t>Mańkowski Jakub</t>
  </si>
  <si>
    <t>Nowaczyk Julia</t>
  </si>
  <si>
    <t>Olszewska Wioletta</t>
  </si>
  <si>
    <t>Pełka Szymon</t>
  </si>
  <si>
    <t>Sikorski Piotr</t>
  </si>
  <si>
    <t>Staniak Fabian</t>
  </si>
  <si>
    <t>Styczyszyn Oliwia</t>
  </si>
  <si>
    <t>Bagiński Hubert</t>
  </si>
  <si>
    <t>CLKS Mazovia (Ciechanów)</t>
  </si>
  <si>
    <t>Bartołd Sebastian</t>
  </si>
  <si>
    <t>Bądkowska Oliwia</t>
  </si>
  <si>
    <t>Berlińska Zofia</t>
  </si>
  <si>
    <t>Bęben Patryk</t>
  </si>
  <si>
    <t>Błaszczak Kordian</t>
  </si>
  <si>
    <t>Boguszewska Zuzanna</t>
  </si>
  <si>
    <t>Burda Iga</t>
  </si>
  <si>
    <t>Czarnowski Jakub</t>
  </si>
  <si>
    <t>Golon Olaf</t>
  </si>
  <si>
    <t>Góralczyk Wiktor</t>
  </si>
  <si>
    <t>Gugała Karina Anna</t>
  </si>
  <si>
    <t>Gugała Marek Mateusz</t>
  </si>
  <si>
    <t>Jaroch Maciej</t>
  </si>
  <si>
    <t>Jaworski Michał</t>
  </si>
  <si>
    <t>Kwiatkowska Patrycja</t>
  </si>
  <si>
    <t>Kwiatkowski Igor</t>
  </si>
  <si>
    <t>Liwendowska Maja</t>
  </si>
  <si>
    <t>Liwendowska Oliwia</t>
  </si>
  <si>
    <t>Machniewska Julia</t>
  </si>
  <si>
    <t>Miętkiewicz Amelia</t>
  </si>
  <si>
    <t>Mikołajczyk Jakub</t>
  </si>
  <si>
    <t>Młotkowska Daria</t>
  </si>
  <si>
    <t>Ogonowska Oliwia</t>
  </si>
  <si>
    <t>Podgórska Amelia</t>
  </si>
  <si>
    <t>Politowska Maria</t>
  </si>
  <si>
    <t>Poniatowska Maja</t>
  </si>
  <si>
    <t>Poniatowska Nina</t>
  </si>
  <si>
    <t>Puchalski Franciszek</t>
  </si>
  <si>
    <t>Purzycki Maciej</t>
  </si>
  <si>
    <t>Sochaczewski Paweł</t>
  </si>
  <si>
    <t>Stursiak Zuzanna</t>
  </si>
  <si>
    <t>Zbrzezna Wiktoria</t>
  </si>
  <si>
    <t>Ziółkowski Marcin</t>
  </si>
  <si>
    <t>Ziółkowski Szymon</t>
  </si>
  <si>
    <t>Adamus Bartłomiej</t>
  </si>
  <si>
    <t>CWZS Zawisza - Podnoszenie Ciężarów (Bydgoszcz)</t>
  </si>
  <si>
    <t>Furmaniuk Antoni</t>
  </si>
  <si>
    <t>Graczyk Borys</t>
  </si>
  <si>
    <t>Janusz Nikola</t>
  </si>
  <si>
    <t>Kropidłowska Karolina</t>
  </si>
  <si>
    <t>Krupa Aleksandra</t>
  </si>
  <si>
    <t>Kusio Maciej</t>
  </si>
  <si>
    <t>Łęgowski Łukasz</t>
  </si>
  <si>
    <t>Łuczak Wiktor</t>
  </si>
  <si>
    <t>Łukowski Krystian</t>
  </si>
  <si>
    <t>Makulska Dominika</t>
  </si>
  <si>
    <t>Polowczyk Mikołaj</t>
  </si>
  <si>
    <t>Stegenka Zofia</t>
  </si>
  <si>
    <t>Szala Karolina</t>
  </si>
  <si>
    <t>Wirkus Edward</t>
  </si>
  <si>
    <t>Zdziebło Mikołaj</t>
  </si>
  <si>
    <t>GCK (Kobylany)</t>
  </si>
  <si>
    <t>Bogusz Łukasz</t>
  </si>
  <si>
    <t>Bojarska Aleksandra</t>
  </si>
  <si>
    <t>Cygan Jakub</t>
  </si>
  <si>
    <t>Greczuk Dawid</t>
  </si>
  <si>
    <t>Jabkiewicz Oliver</t>
  </si>
  <si>
    <t>Kasprzuk Miłosz</t>
  </si>
  <si>
    <t>Kędzierawski Filip</t>
  </si>
  <si>
    <t>Kędzierawski Maciej</t>
  </si>
  <si>
    <t>Krzyżanowski Bartosz</t>
  </si>
  <si>
    <t>Kurzępa Karolina</t>
  </si>
  <si>
    <t>Mróz Dominika</t>
  </si>
  <si>
    <t>Myć Hubert</t>
  </si>
  <si>
    <t>Romanowicz Filip</t>
  </si>
  <si>
    <t>Rydz Joanna</t>
  </si>
  <si>
    <t>Stempniewski Paweł</t>
  </si>
  <si>
    <t>Tuszyński Wiktor</t>
  </si>
  <si>
    <t>Wowczeniuk Michał</t>
  </si>
  <si>
    <t>Bonisławska Maja</t>
  </si>
  <si>
    <t>GKS Andaluzja (Piekary Śląskie)</t>
  </si>
  <si>
    <t>Borecki Artur</t>
  </si>
  <si>
    <t>Borys Hanna</t>
  </si>
  <si>
    <t>Broncel Agnieszka</t>
  </si>
  <si>
    <t>Bukarz Roksana</t>
  </si>
  <si>
    <t>Duda Jakub</t>
  </si>
  <si>
    <t>Franielczyk Emilia</t>
  </si>
  <si>
    <t>Garbowski Igor</t>
  </si>
  <si>
    <t>Kafka Franciszek</t>
  </si>
  <si>
    <t>Matejczyk Julia</t>
  </si>
  <si>
    <t>Michalik Julianna</t>
  </si>
  <si>
    <t>Nowara Dawid</t>
  </si>
  <si>
    <t>Paszek Angelika</t>
  </si>
  <si>
    <t>Pazur Martyna</t>
  </si>
  <si>
    <t>Skowron Wiktoria</t>
  </si>
  <si>
    <t>Szymański Dariusz</t>
  </si>
  <si>
    <t>Szymański Piotr</t>
  </si>
  <si>
    <t>Widera Marcel</t>
  </si>
  <si>
    <t>Wiór Jolanta</t>
  </si>
  <si>
    <t>Wręczycki Fryderyk</t>
  </si>
  <si>
    <t>Bączkowska Aniela</t>
  </si>
  <si>
    <t>GKS Zamek (Gołańcz)</t>
  </si>
  <si>
    <t>Bonikowski Dawid</t>
  </si>
  <si>
    <t>Frieske Martyna</t>
  </si>
  <si>
    <t>Frieske Wiktoria</t>
  </si>
  <si>
    <t>Gniot Wiktoria</t>
  </si>
  <si>
    <t>Grygiel Aleksander</t>
  </si>
  <si>
    <t>Ślipek Zuzanna</t>
  </si>
  <si>
    <t>Włodarczyk Róża</t>
  </si>
  <si>
    <t>Wojtkowiak Wiktor</t>
  </si>
  <si>
    <t>Zoracki Klaudiusz</t>
  </si>
  <si>
    <t>GLKS POM -ISKRA (Piotrowice)</t>
  </si>
  <si>
    <t>Barciszewska Michalina</t>
  </si>
  <si>
    <t>GTA Chrobry (Gniezno)</t>
  </si>
  <si>
    <t>Bartkowiak Kamil</t>
  </si>
  <si>
    <t>Bosacki Mateusz</t>
  </si>
  <si>
    <t>Kaszyński Gracjan</t>
  </si>
  <si>
    <t>Kosmowski Bartosz</t>
  </si>
  <si>
    <t>Muskała Antoni</t>
  </si>
  <si>
    <t>Przymus Aleksander</t>
  </si>
  <si>
    <t>Stefański Józef</t>
  </si>
  <si>
    <t>Baran Zuzanna</t>
  </si>
  <si>
    <t>GULKS (Niemce)</t>
  </si>
  <si>
    <t>Bernacki Szymon</t>
  </si>
  <si>
    <t>Gdula Jakub</t>
  </si>
  <si>
    <t>Gruszecka Amelia</t>
  </si>
  <si>
    <t>Jóźwiak Natalia</t>
  </si>
  <si>
    <t>Maj Aleksandra</t>
  </si>
  <si>
    <t>Stefaniak Anna</t>
  </si>
  <si>
    <t>Tomczak Krzysztof</t>
  </si>
  <si>
    <t>Tomczak Michał</t>
  </si>
  <si>
    <t>Bańczyk Julia</t>
  </si>
  <si>
    <t>HKS Szopienice (Katowice)</t>
  </si>
  <si>
    <t>Biedak Wiktor</t>
  </si>
  <si>
    <t>Brauner-Pałaszyński Oskar</t>
  </si>
  <si>
    <t>Buba David</t>
  </si>
  <si>
    <t>Kaliściak Eryk</t>
  </si>
  <si>
    <t>Król Julita</t>
  </si>
  <si>
    <t>Kurzac Natalia</t>
  </si>
  <si>
    <t>Sochacki Wojciech</t>
  </si>
  <si>
    <t>Śledziowska Kamila</t>
  </si>
  <si>
    <t>Wystemp Martyna</t>
  </si>
  <si>
    <t>Karolak Barbara</t>
  </si>
  <si>
    <t>KKS Włókniarz (Konstantynów Łódzki)</t>
  </si>
  <si>
    <t>Karolak Karol</t>
  </si>
  <si>
    <t>Karolak Maria</t>
  </si>
  <si>
    <t>Karolak Piotr</t>
  </si>
  <si>
    <t>Michalak Kamil</t>
  </si>
  <si>
    <t>Skóra Damian</t>
  </si>
  <si>
    <t>Wasilewski Krzysztof</t>
  </si>
  <si>
    <t>Brach Filip</t>
  </si>
  <si>
    <t>KPC Górnik (Polkowice)</t>
  </si>
  <si>
    <t>Głogowski Antoni</t>
  </si>
  <si>
    <t>Głód Kordian</t>
  </si>
  <si>
    <t>Hanula Remigiusz</t>
  </si>
  <si>
    <t>Jasak Filip</t>
  </si>
  <si>
    <t>Kocyło Bartosz</t>
  </si>
  <si>
    <t>Kołecki Daniel</t>
  </si>
  <si>
    <t>Lykhobytska Oleksandra</t>
  </si>
  <si>
    <t>Michalski Jakub</t>
  </si>
  <si>
    <t>Mojsa Martyna</t>
  </si>
  <si>
    <t>Rosoł Tomasz</t>
  </si>
  <si>
    <t>Rutka Arkadiusz</t>
  </si>
  <si>
    <t>Sawulski Patryk</t>
  </si>
  <si>
    <t>Żełem Tomasz</t>
  </si>
  <si>
    <t>KPC Hejnał (Kęty)</t>
  </si>
  <si>
    <t>Dwornik Marcin</t>
  </si>
  <si>
    <t>Gałuszka Aniela</t>
  </si>
  <si>
    <t>Pilch Aleksander</t>
  </si>
  <si>
    <t>KPC Legia (Warszawa)</t>
  </si>
  <si>
    <t>Jezierska Maja</t>
  </si>
  <si>
    <t>Kawka Jakub</t>
  </si>
  <si>
    <t>Kumińska Izabela</t>
  </si>
  <si>
    <t>Oreszczuk Tomasz</t>
  </si>
  <si>
    <t>Tatarkiewicz Piotr</t>
  </si>
  <si>
    <t>Baryga Lena</t>
  </si>
  <si>
    <t>KS (Raszyn)</t>
  </si>
  <si>
    <t>Bida Karol</t>
  </si>
  <si>
    <t>Dąbrowski Filip</t>
  </si>
  <si>
    <t>Krzywicka Paulina</t>
  </si>
  <si>
    <t>Kudlicki Franciszek</t>
  </si>
  <si>
    <t>Nowak Bartosz</t>
  </si>
  <si>
    <t>Oporski Łukasz</t>
  </si>
  <si>
    <t>Piątkowska Martyna</t>
  </si>
  <si>
    <t>Widzik Mateusz</t>
  </si>
  <si>
    <t>Wojtasik Szymon</t>
  </si>
  <si>
    <t>KS Agros (Zamość)</t>
  </si>
  <si>
    <t>Belmas Klara</t>
  </si>
  <si>
    <t>Michalik Hanna</t>
  </si>
  <si>
    <t>Seńko Patryk</t>
  </si>
  <si>
    <t>Wachna Aleksandra</t>
  </si>
  <si>
    <t>KS AZS-AWF (Biała Podlaska)</t>
  </si>
  <si>
    <t>Burda Patryk</t>
  </si>
  <si>
    <t>Dobosz Mirosław</t>
  </si>
  <si>
    <t>Juchimiuk Maciej</t>
  </si>
  <si>
    <t>Kobel Bartłomiej</t>
  </si>
  <si>
    <t>Kościuk Michał</t>
  </si>
  <si>
    <t>Niedźwiecki Damian</t>
  </si>
  <si>
    <t>Zielińska Weronika</t>
  </si>
  <si>
    <t>Zielińska Stubińska Weronika</t>
  </si>
  <si>
    <t>KS Klimat (Łapy)</t>
  </si>
  <si>
    <t>Błażewicz Kacper</t>
  </si>
  <si>
    <t>Brzozowska Patrycja</t>
  </si>
  <si>
    <t>Choińska Julia</t>
  </si>
  <si>
    <t>Godlewska Aleksandra</t>
  </si>
  <si>
    <t>Jaroszewska Lena</t>
  </si>
  <si>
    <t>Karolczuk Karolina</t>
  </si>
  <si>
    <t>Michalski Jan</t>
  </si>
  <si>
    <t>Nowacki Dominik</t>
  </si>
  <si>
    <t>Sobociński Bartosz</t>
  </si>
  <si>
    <t>Sztrubel Ernest</t>
  </si>
  <si>
    <t>Truskolaski Kacper</t>
  </si>
  <si>
    <t>KS Promień (Opalenica)</t>
  </si>
  <si>
    <t>Gajda Julia</t>
  </si>
  <si>
    <t>KS Tęcza-Społem (Kielce)</t>
  </si>
  <si>
    <t>Korus Piotr</t>
  </si>
  <si>
    <t>KS Wisła (Puławy)</t>
  </si>
  <si>
    <t>Zawisza Julia</t>
  </si>
  <si>
    <t>Andrzejewski Kamil</t>
  </si>
  <si>
    <t>KSS Husaria (Lubraniec)</t>
  </si>
  <si>
    <t>Białecki Adam</t>
  </si>
  <si>
    <t>Brzóska Piotr</t>
  </si>
  <si>
    <t>Filipiak Kacper</t>
  </si>
  <si>
    <t>Kędzierska Julita</t>
  </si>
  <si>
    <t>Leśniewski Oskar</t>
  </si>
  <si>
    <t>Matuszewski Damian</t>
  </si>
  <si>
    <t>Mądrowski Mateusz</t>
  </si>
  <si>
    <t>Pyrek Michał</t>
  </si>
  <si>
    <t>Sieradzka Eliza</t>
  </si>
  <si>
    <t>Włodarzewski Michał</t>
  </si>
  <si>
    <t>Wódkowski Wojciech</t>
  </si>
  <si>
    <t>KU AZS UJD (Częstochowa)</t>
  </si>
  <si>
    <t>Barański Patryk</t>
  </si>
  <si>
    <t>LKS (Dobryszyce)</t>
  </si>
  <si>
    <t>Burza Kinga</t>
  </si>
  <si>
    <t>Burza Krystian</t>
  </si>
  <si>
    <t>Cieślak Klara</t>
  </si>
  <si>
    <t>Długoszewski Daniel</t>
  </si>
  <si>
    <t>Głąb Klaudia</t>
  </si>
  <si>
    <t>Juszczuk Iwo</t>
  </si>
  <si>
    <t>Kołosowska Honorata</t>
  </si>
  <si>
    <t>Kopczak Ewa</t>
  </si>
  <si>
    <t>Kuberka Joanna</t>
  </si>
  <si>
    <t>Majsy Dawid</t>
  </si>
  <si>
    <t>Michalczyk Borys</t>
  </si>
  <si>
    <t>Michalczyk Igor</t>
  </si>
  <si>
    <t>Ostojski Oliwier</t>
  </si>
  <si>
    <t>Pawlos Milena</t>
  </si>
  <si>
    <t>Szymanek Monika</t>
  </si>
  <si>
    <t>Tatara Mikołaj</t>
  </si>
  <si>
    <t>Wychowaniec Maciej</t>
  </si>
  <si>
    <t>Żelasko Natalia</t>
  </si>
  <si>
    <t>Bochman Hanna</t>
  </si>
  <si>
    <t>LKS (Kurnos Drugi)</t>
  </si>
  <si>
    <t>Chudzik Katarzyna</t>
  </si>
  <si>
    <t>Jędrzejczyk Bartosz</t>
  </si>
  <si>
    <t>LKS Budowlani - Kucera (Nowy Tomyśl)</t>
  </si>
  <si>
    <t>Bartkowiak Maria</t>
  </si>
  <si>
    <t>Bąbelek Jakub</t>
  </si>
  <si>
    <t>Bieliński Eryk</t>
  </si>
  <si>
    <t>Bilengrek Kamil</t>
  </si>
  <si>
    <t>Bimkiewicz Weronika</t>
  </si>
  <si>
    <t>Cebernik Nikola</t>
  </si>
  <si>
    <t>Cegliński Antoni</t>
  </si>
  <si>
    <t>Deputat Seweryn</t>
  </si>
  <si>
    <t>Dołżańska Zuzanna</t>
  </si>
  <si>
    <t>Dziamski Kacper</t>
  </si>
  <si>
    <t>Dziamski Krystian</t>
  </si>
  <si>
    <t>Fechner Kacper</t>
  </si>
  <si>
    <t>Francuzik Igor</t>
  </si>
  <si>
    <t>Górna Patrycja</t>
  </si>
  <si>
    <t>Haładuda Adrian</t>
  </si>
  <si>
    <t>Iskrzak Florian</t>
  </si>
  <si>
    <t>Janowska Nadia</t>
  </si>
  <si>
    <t>Jędrzejczak Kamil</t>
  </si>
  <si>
    <t>Kawa Wojciech</t>
  </si>
  <si>
    <t>Kędzierska Milena</t>
  </si>
  <si>
    <t>Kędzierski Maciej</t>
  </si>
  <si>
    <t>Kowalski Tomasz</t>
  </si>
  <si>
    <t>Krupa Adrian</t>
  </si>
  <si>
    <t>Kudłaszyk Piotr</t>
  </si>
  <si>
    <t>Kupś Gabriela</t>
  </si>
  <si>
    <t>Kupś Karolina</t>
  </si>
  <si>
    <t>Lisiak Dawid</t>
  </si>
  <si>
    <t>Lisiak Szymon</t>
  </si>
  <si>
    <t>Łuczak Jakub</t>
  </si>
  <si>
    <t>Łuczak Kacper</t>
  </si>
  <si>
    <t>Masel Jakub</t>
  </si>
  <si>
    <t>Matysek Alicja</t>
  </si>
  <si>
    <t>Michalska Paulina</t>
  </si>
  <si>
    <t>Miężał Łukasz</t>
  </si>
  <si>
    <t>Molenda Zuzanna</t>
  </si>
  <si>
    <t>Myjak Małgorzata</t>
  </si>
  <si>
    <t>Nowak Lena</t>
  </si>
  <si>
    <t>Nowak Oliwia</t>
  </si>
  <si>
    <t>Perz Oliwia</t>
  </si>
  <si>
    <t>Piątek Maciej</t>
  </si>
  <si>
    <t>Piątek Magdalena</t>
  </si>
  <si>
    <t>Piosik Adrian</t>
  </si>
  <si>
    <t>Plewa Tobiasz</t>
  </si>
  <si>
    <t>Potrawiak Filip</t>
  </si>
  <si>
    <t>Rajewicz Bartosz</t>
  </si>
  <si>
    <t>Reszka Antonina</t>
  </si>
  <si>
    <t>Sieńko Dominik</t>
  </si>
  <si>
    <t>Skorlińska Adrianna</t>
  </si>
  <si>
    <t>Skorlińska Wiktoria</t>
  </si>
  <si>
    <t>Stachowiak Mikołaj</t>
  </si>
  <si>
    <t>Stawiński Błażej</t>
  </si>
  <si>
    <t>Stelmach Mateusz</t>
  </si>
  <si>
    <t>Stelmach Zuzanna</t>
  </si>
  <si>
    <t>Świderska Milena</t>
  </si>
  <si>
    <t>Tomaszewski Maciej</t>
  </si>
  <si>
    <t>Urbanek Klaudia</t>
  </si>
  <si>
    <t>Urbanek Maja</t>
  </si>
  <si>
    <t>Węcławiak Milena</t>
  </si>
  <si>
    <t>Woźniak Weronika</t>
  </si>
  <si>
    <t>Wylegała Agata</t>
  </si>
  <si>
    <t>Wylegała Jakub</t>
  </si>
  <si>
    <t>Zimny Jakub</t>
  </si>
  <si>
    <t>Biardzka Maja</t>
  </si>
  <si>
    <t>LKS EkoSport (Siedlce)</t>
  </si>
  <si>
    <t>Chromińska Dorota</t>
  </si>
  <si>
    <t>Czorniej Dawid</t>
  </si>
  <si>
    <t>Gałecka Weronika</t>
  </si>
  <si>
    <t>Gałecki Maciej</t>
  </si>
  <si>
    <t>Idziak Klaudia</t>
  </si>
  <si>
    <t>Karpowicz Natalia</t>
  </si>
  <si>
    <t>Karpowicz Zuzanna</t>
  </si>
  <si>
    <t>Kędziora Adrian</t>
  </si>
  <si>
    <t>Łęczycki Szymon</t>
  </si>
  <si>
    <t>Pazura Bartłomiej</t>
  </si>
  <si>
    <t>Siekierzycka Karolina</t>
  </si>
  <si>
    <t>Urban Partycja</t>
  </si>
  <si>
    <t>Żydak Grzegorz</t>
  </si>
  <si>
    <t>Muras Jakub</t>
  </si>
  <si>
    <t>LKS Gałkówek (Gałków Duży)</t>
  </si>
  <si>
    <t>Muras Justyna</t>
  </si>
  <si>
    <t>Wysokińska Paulina</t>
  </si>
  <si>
    <t>Gębusia Adam</t>
  </si>
  <si>
    <t>LKS Gryf (Kunów)</t>
  </si>
  <si>
    <t>Kowalik Kinga</t>
  </si>
  <si>
    <t>Ziemba Natalia</t>
  </si>
  <si>
    <t>LKS Horyzont (Mełno)</t>
  </si>
  <si>
    <t>Chałat Cezary</t>
  </si>
  <si>
    <t>Osuch Borys</t>
  </si>
  <si>
    <t>Rusoń Filip</t>
  </si>
  <si>
    <t>Tyda Kajetan</t>
  </si>
  <si>
    <t>Bańkowska Maja</t>
  </si>
  <si>
    <t>LKS Omega (Kleszczów)</t>
  </si>
  <si>
    <t>Bańkowski Kacper</t>
  </si>
  <si>
    <t>Jakóbczak Marcin</t>
  </si>
  <si>
    <t>Jakubik Franciszek</t>
  </si>
  <si>
    <t>Kacperek Krzysztof</t>
  </si>
  <si>
    <t>Kępiński Fabian</t>
  </si>
  <si>
    <t>Kopka Aleksandra</t>
  </si>
  <si>
    <t>Kopka Oliwia</t>
  </si>
  <si>
    <t>Ołubek Nadia</t>
  </si>
  <si>
    <t>Ołubek Oliwier</t>
  </si>
  <si>
    <t>Ołubek Oskar</t>
  </si>
  <si>
    <t>Sejdija Adem</t>
  </si>
  <si>
    <t>Sejdija Imer</t>
  </si>
  <si>
    <t>Stępień Zuzanna</t>
  </si>
  <si>
    <t>Tomczak Karol</t>
  </si>
  <si>
    <t>Biadalski Tymoteusz</t>
  </si>
  <si>
    <t>LKS Polwica (Wierzbno)</t>
  </si>
  <si>
    <t>Dąbek Florian</t>
  </si>
  <si>
    <t>Góralski Szymon</t>
  </si>
  <si>
    <t>Grzegorzewska Weronika</t>
  </si>
  <si>
    <t>Kasielska Wiktoria</t>
  </si>
  <si>
    <t>Konon Sebastian</t>
  </si>
  <si>
    <t>Kraska Adam</t>
  </si>
  <si>
    <t>Kraska Katarzyna</t>
  </si>
  <si>
    <t>Krzemińska Dagmara</t>
  </si>
  <si>
    <t>Łodzińska Amelia</t>
  </si>
  <si>
    <t>Małecki Radosław</t>
  </si>
  <si>
    <t>Olejnik Weronika</t>
  </si>
  <si>
    <t>Pikulska Julia</t>
  </si>
  <si>
    <t>Protokowicz Zuzanna</t>
  </si>
  <si>
    <t>Siatkowski Patryk</t>
  </si>
  <si>
    <t>Suseł Damian</t>
  </si>
  <si>
    <t>Szymańska Gabriela</t>
  </si>
  <si>
    <t>Winiarska Natalia</t>
  </si>
  <si>
    <t>Baran Dawid</t>
  </si>
  <si>
    <t>LKS PZL-LECHIA (Sędziszów Małopolski)</t>
  </si>
  <si>
    <t>Borczuch Jessica</t>
  </si>
  <si>
    <t>Drwal Filip</t>
  </si>
  <si>
    <t>Dulak Patryk</t>
  </si>
  <si>
    <t>Felon Damian</t>
  </si>
  <si>
    <t>Januś Dariusz</t>
  </si>
  <si>
    <t>Moskal Paulina</t>
  </si>
  <si>
    <t>Otok Grzegorz</t>
  </si>
  <si>
    <t>Pasko Magdalena</t>
  </si>
  <si>
    <t>Przetacznik Sławomir</t>
  </si>
  <si>
    <t>Siempińska Wiktoria</t>
  </si>
  <si>
    <t>Toton Nikola</t>
  </si>
  <si>
    <t>Zając Maciej</t>
  </si>
  <si>
    <t>Zając Michał</t>
  </si>
  <si>
    <t>Zajdel Łucja</t>
  </si>
  <si>
    <t>Młynarz Sara</t>
  </si>
  <si>
    <t>LKS Victoria (Cisek)</t>
  </si>
  <si>
    <t>Wycisk Michał</t>
  </si>
  <si>
    <t>LKS Znicz (Biłgoraj)</t>
  </si>
  <si>
    <t>Brewińska Emilia</t>
  </si>
  <si>
    <t>Bździuch Stanisław</t>
  </si>
  <si>
    <t>Chyl Maksymilian</t>
  </si>
  <si>
    <t>Cios Kamila</t>
  </si>
  <si>
    <t>Gil Szymon</t>
  </si>
  <si>
    <t>Głuszczak Wiktoria</t>
  </si>
  <si>
    <t>Grygiel Adrian</t>
  </si>
  <si>
    <t>Kaczor Tymoteusz</t>
  </si>
  <si>
    <t>Kość Klaudia</t>
  </si>
  <si>
    <t>Kulik Jakub</t>
  </si>
  <si>
    <t>Kurasiewicz Jakub</t>
  </si>
  <si>
    <t>Kurasiewicz Julia</t>
  </si>
  <si>
    <t>Lipiński Adam</t>
  </si>
  <si>
    <t>Makowska Nikola</t>
  </si>
  <si>
    <t>Mrozik Natalia</t>
  </si>
  <si>
    <t>Pisklak Kordian</t>
  </si>
  <si>
    <t>Sankiewicz Jakub</t>
  </si>
  <si>
    <t>Syty Bartosz</t>
  </si>
  <si>
    <t>Szczygielski Maciej</t>
  </si>
  <si>
    <t>Szlachta Marcin</t>
  </si>
  <si>
    <t>Werner Damian</t>
  </si>
  <si>
    <t>Zimroz Agnieszka</t>
  </si>
  <si>
    <t>Dudek Michał</t>
  </si>
  <si>
    <t>LKS Żuławy (Nowy Dwór Gdański)</t>
  </si>
  <si>
    <t>Kałużny Marcin</t>
  </si>
  <si>
    <t>Marska Klaudia</t>
  </si>
  <si>
    <t>Piotrowski Wojciech</t>
  </si>
  <si>
    <t>Smoliński Dawid</t>
  </si>
  <si>
    <t>Trzaskowski Patryk</t>
  </si>
  <si>
    <t>Bliżewski Jakub</t>
  </si>
  <si>
    <t>LOS (Nowy Dwór Mazowiecki)</t>
  </si>
  <si>
    <t>Leszczyńska Julia</t>
  </si>
  <si>
    <t>Pasławski Oskar</t>
  </si>
  <si>
    <t>Patalan Martyna</t>
  </si>
  <si>
    <t>Pietrzak Roksana</t>
  </si>
  <si>
    <t>Semeniuk Rafał</t>
  </si>
  <si>
    <t>Zieliński Mateusz</t>
  </si>
  <si>
    <t>Bomba Wiktoria</t>
  </si>
  <si>
    <t>LUKS Nowosądeczanin (Powroźnik)</t>
  </si>
  <si>
    <t>Gołyźniak Artur</t>
  </si>
  <si>
    <t>Kuc Filip</t>
  </si>
  <si>
    <t>Majerczyk Jan</t>
  </si>
  <si>
    <t>Szczygieł Katarzyna</t>
  </si>
  <si>
    <t>Tarasek Zuzanna</t>
  </si>
  <si>
    <t>Ziębowicz Szymon</t>
  </si>
  <si>
    <t>Stępień Martyna</t>
  </si>
  <si>
    <t>Łazowska Małgorzata</t>
  </si>
  <si>
    <t>LZS (Skorogoszcz)</t>
  </si>
  <si>
    <t>Rokosz Olivier</t>
  </si>
  <si>
    <t>MAKS Tytan (Oława)</t>
  </si>
  <si>
    <t>Biega Tadeusz</t>
  </si>
  <si>
    <t>Frysztak Maciej</t>
  </si>
  <si>
    <t>Kaczmarczyk Andżelika</t>
  </si>
  <si>
    <t>Kaczmarczyk Kinga</t>
  </si>
  <si>
    <t>Lasek Natalia</t>
  </si>
  <si>
    <t>Ostapska Katarzyna</t>
  </si>
  <si>
    <t>Ostapski Paweł</t>
  </si>
  <si>
    <t>Wiśniewska Agata</t>
  </si>
  <si>
    <t>Badziągowski Kacper</t>
  </si>
  <si>
    <t>MGLKS Tarpan (Mrocza)</t>
  </si>
  <si>
    <t>Grochowska Martyna</t>
  </si>
  <si>
    <t>Habierska Oliwia</t>
  </si>
  <si>
    <t>Hawryło Lidia</t>
  </si>
  <si>
    <t>Kasabijew Arsen</t>
  </si>
  <si>
    <t>Najdowska Dominika</t>
  </si>
  <si>
    <t>Najdowska Weronika</t>
  </si>
  <si>
    <t>Szczepaniak Julia</t>
  </si>
  <si>
    <t>Wiatrowicz Marcin</t>
  </si>
  <si>
    <t>Wołk Wiktoria</t>
  </si>
  <si>
    <t>MKS Atleta (Gdańsk)</t>
  </si>
  <si>
    <t>Franczak Julia</t>
  </si>
  <si>
    <t>Gołąbek Dominik</t>
  </si>
  <si>
    <t>Kosel Laura</t>
  </si>
  <si>
    <t>Makurat Agata</t>
  </si>
  <si>
    <t>Makurat Franciszek</t>
  </si>
  <si>
    <t>Marach Monika</t>
  </si>
  <si>
    <t>Miłosz Tomasz</t>
  </si>
  <si>
    <t>Plichta Szymon</t>
  </si>
  <si>
    <t>Radzijewski Milan</t>
  </si>
  <si>
    <t>Reiss Gerda</t>
  </si>
  <si>
    <t>Suprynowicz Dawid</t>
  </si>
  <si>
    <t>Torkowski Dawid</t>
  </si>
  <si>
    <t>Tubaja Igor</t>
  </si>
  <si>
    <t>Żołnierczyk Jan</t>
  </si>
  <si>
    <t>Ćwik Kacper</t>
  </si>
  <si>
    <t>MKS Narew (Pułtusk)</t>
  </si>
  <si>
    <t>Ćwik Maciej</t>
  </si>
  <si>
    <t>Ćwik Piotr</t>
  </si>
  <si>
    <t>Jaskot Dominik</t>
  </si>
  <si>
    <t>Ludwicki Aleks</t>
  </si>
  <si>
    <t>Orłowski Dawid</t>
  </si>
  <si>
    <t>Suski Mateusz</t>
  </si>
  <si>
    <t>Szmeja Paweł</t>
  </si>
  <si>
    <t>Bogalecki Maksym</t>
  </si>
  <si>
    <t>MKS Start (Grudziądz)</t>
  </si>
  <si>
    <t>Dzieża Adam Antoni</t>
  </si>
  <si>
    <t>Grzella Igor</t>
  </si>
  <si>
    <t>Osiecki Michał</t>
  </si>
  <si>
    <t>Wilewska Weronika</t>
  </si>
  <si>
    <t>Belina Wojciech</t>
  </si>
  <si>
    <t>MKS Unia (Hrubieszów)</t>
  </si>
  <si>
    <t>Czernoba Karol</t>
  </si>
  <si>
    <t>Dziewiczkiewicz Oliwia</t>
  </si>
  <si>
    <t>Janiak Julia</t>
  </si>
  <si>
    <t>Koszałka Kamil</t>
  </si>
  <si>
    <t>Koszałka Maria</t>
  </si>
  <si>
    <t>Kozar Bartosz</t>
  </si>
  <si>
    <t>Krajewska Anna</t>
  </si>
  <si>
    <t>Mizdal - Usowska Ewa</t>
  </si>
  <si>
    <t>Pańko Paulina</t>
  </si>
  <si>
    <t>Poznański Ryszard</t>
  </si>
  <si>
    <t>Puchala Michał</t>
  </si>
  <si>
    <t>Sztojko Oliwia</t>
  </si>
  <si>
    <t>Sztojko Sebastian</t>
  </si>
  <si>
    <t>Głazik Marcin</t>
  </si>
  <si>
    <t>MLKS Krajna (Sępólno Krajeńskie)</t>
  </si>
  <si>
    <t>Klatka Dominik</t>
  </si>
  <si>
    <t>Liebrecht Jakub</t>
  </si>
  <si>
    <t>Łata Maria</t>
  </si>
  <si>
    <t>Łata Paweł</t>
  </si>
  <si>
    <t>Malak Hanna</t>
  </si>
  <si>
    <t>Malak Mikołaj</t>
  </si>
  <si>
    <t>Paterek Mateusz</t>
  </si>
  <si>
    <t>Paterek Mikołaj</t>
  </si>
  <si>
    <t>Paterek Przemysław</t>
  </si>
  <si>
    <t>Rummel Oliwier</t>
  </si>
  <si>
    <t>Sznul Maksymilian</t>
  </si>
  <si>
    <t>Trepczyńska Magdalena</t>
  </si>
  <si>
    <t>Wardyn Jakub</t>
  </si>
  <si>
    <t>Weilandt Łukasz</t>
  </si>
  <si>
    <t>Wiśniewski Damian</t>
  </si>
  <si>
    <t>Zemka Darwin</t>
  </si>
  <si>
    <t>Chorążak Krzysztof</t>
  </si>
  <si>
    <t>MSS Gryf (Sanok)</t>
  </si>
  <si>
    <t>Cybuch Przemysław</t>
  </si>
  <si>
    <t>Galant Filip</t>
  </si>
  <si>
    <t>Krawczyk Natasza</t>
  </si>
  <si>
    <t>Łuczka Miłosz</t>
  </si>
  <si>
    <t>Piech Kacper</t>
  </si>
  <si>
    <t>Przybylski Seweryn</t>
  </si>
  <si>
    <t>Sachajdak Maciej</t>
  </si>
  <si>
    <t>Borkowski Błażej</t>
  </si>
  <si>
    <t>Olimpijczyk (Łuków)</t>
  </si>
  <si>
    <t>Królikowski Filip</t>
  </si>
  <si>
    <t>Linkiewicz Julia</t>
  </si>
  <si>
    <t>Ławecki Łukasz</t>
  </si>
  <si>
    <t>Łobejko Rafał</t>
  </si>
  <si>
    <t>Markiewicz Oliwia</t>
  </si>
  <si>
    <t>Młynarczyk Andżelika</t>
  </si>
  <si>
    <t>Młynarczyk Paweł</t>
  </si>
  <si>
    <t>Nowosielski Kacper</t>
  </si>
  <si>
    <t>Ognik Julia</t>
  </si>
  <si>
    <t>Śledź Amelia Katarzyna</t>
  </si>
  <si>
    <t>Śledź Krystian</t>
  </si>
  <si>
    <t>Zachoszcz Piotr</t>
  </si>
  <si>
    <t>Jaźwiński Karol</t>
  </si>
  <si>
    <t>PMKS Rybak (Władysławowo)</t>
  </si>
  <si>
    <t>Szynszecka Julia</t>
  </si>
  <si>
    <t>Domański Arkadiusz</t>
  </si>
  <si>
    <t>RKS Okęcie (Warszawa)</t>
  </si>
  <si>
    <t>Gawłowski Kacper</t>
  </si>
  <si>
    <t>Mościcki Artur</t>
  </si>
  <si>
    <t>Pankowski Szymon</t>
  </si>
  <si>
    <t>Zamośny Karol</t>
  </si>
  <si>
    <t>TS Czarni Góral (Żywiec)</t>
  </si>
  <si>
    <t>Niewdana Faustyna</t>
  </si>
  <si>
    <t>Adamczyk Paweł</t>
  </si>
  <si>
    <t>TS Nida (Nidzica)</t>
  </si>
  <si>
    <t>Augustyniak Krystian</t>
  </si>
  <si>
    <t>Błaszczyk Franciszek</t>
  </si>
  <si>
    <t>Burski Kacper</t>
  </si>
  <si>
    <t>Ciesielski Kacper</t>
  </si>
  <si>
    <t>Jaworski Jakub</t>
  </si>
  <si>
    <t>Jaworski Wiktor</t>
  </si>
  <si>
    <t>Łęgowski Damian</t>
  </si>
  <si>
    <t>Pietrzak Hubert</t>
  </si>
  <si>
    <t>Sotel Adam</t>
  </si>
  <si>
    <t>Gnoza Dorota</t>
  </si>
  <si>
    <t>UKS Atleta (Ostrołęka)</t>
  </si>
  <si>
    <t>Gumowski Mariusz</t>
  </si>
  <si>
    <t>Kalwara Dawid</t>
  </si>
  <si>
    <t>Krupa Radosław</t>
  </si>
  <si>
    <t>Larm Amelia</t>
  </si>
  <si>
    <t>Mróz Kacper</t>
  </si>
  <si>
    <t>Płodziszewski Aleksander</t>
  </si>
  <si>
    <t>Romański Jakub</t>
  </si>
  <si>
    <t>Stachurska Julia</t>
  </si>
  <si>
    <t>Trzciński Wiktor</t>
  </si>
  <si>
    <t>Zera Maja</t>
  </si>
  <si>
    <t>Hyży Wiktoria</t>
  </si>
  <si>
    <t>UKS Copal (Trzcianka)</t>
  </si>
  <si>
    <t>Patkowski Karol</t>
  </si>
  <si>
    <t>Pietrzyk Michał</t>
  </si>
  <si>
    <t>Struś Piotr Jakub</t>
  </si>
  <si>
    <t>Strzelczak Michał</t>
  </si>
  <si>
    <t>UKS Impuls (Warszawa)</t>
  </si>
  <si>
    <t>Bartków Mateusz</t>
  </si>
  <si>
    <t>UKS MOS (Opole)</t>
  </si>
  <si>
    <t>Cichecki Alan</t>
  </si>
  <si>
    <t>Gumuliński Maciej</t>
  </si>
  <si>
    <t>Komorowski Marek</t>
  </si>
  <si>
    <t>Komorowski Tomasz</t>
  </si>
  <si>
    <t>Niestrój Karol</t>
  </si>
  <si>
    <t>Rutkowski Antoni</t>
  </si>
  <si>
    <t>Sajdak Bartosz</t>
  </si>
  <si>
    <t>Zawadzki Wojciech</t>
  </si>
  <si>
    <t>Bania Martyna</t>
  </si>
  <si>
    <t>UKS PC (Zielona Góra)</t>
  </si>
  <si>
    <t>Czyżniejewski Igor</t>
  </si>
  <si>
    <t>Frąckowiak Leon</t>
  </si>
  <si>
    <t>Łuczak Karol</t>
  </si>
  <si>
    <t>Mańkowski Błażej</t>
  </si>
  <si>
    <t>Miklewski Jakub</t>
  </si>
  <si>
    <t>Orłowski Jakub</t>
  </si>
  <si>
    <t>Paczkowski Bartosz</t>
  </si>
  <si>
    <t>Rybczyńska Wiktoria</t>
  </si>
  <si>
    <t>Lis Paweł</t>
  </si>
  <si>
    <t>UKS Tabor (Rymanów)</t>
  </si>
  <si>
    <t>Władyka Kacper</t>
  </si>
  <si>
    <t>Chowański Patryk</t>
  </si>
  <si>
    <t>UKS Talent (Wrocław)</t>
  </si>
  <si>
    <t>Dzienis Monika</t>
  </si>
  <si>
    <t>Galantowicz Daria</t>
  </si>
  <si>
    <t>Górski Olivier</t>
  </si>
  <si>
    <t>Lubasińska Stella</t>
  </si>
  <si>
    <t>Lubasiński Kaczor Dorian</t>
  </si>
  <si>
    <t>Michałek Karolina</t>
  </si>
  <si>
    <t>Mojsa Nikola</t>
  </si>
  <si>
    <t>Murdza Gabriela</t>
  </si>
  <si>
    <t>Opolska Wiktoria</t>
  </si>
  <si>
    <t>Petka Natalia</t>
  </si>
  <si>
    <t>Podlipna Izabela</t>
  </si>
  <si>
    <t>Sarnecka Marzena</t>
  </si>
  <si>
    <t>Szymańska Ariadna</t>
  </si>
  <si>
    <t>Wałęsa Aleksandra</t>
  </si>
  <si>
    <t>Wałęsa Julia</t>
  </si>
  <si>
    <t>Wiechowska Natalia</t>
  </si>
  <si>
    <t>Bartosik Aleksandra</t>
  </si>
  <si>
    <t>UMLKS (Radomsko)</t>
  </si>
  <si>
    <t>Bera Sławomir</t>
  </si>
  <si>
    <t>Centkowski Łukasz</t>
  </si>
  <si>
    <t>Drzazga Oliwia</t>
  </si>
  <si>
    <t>Kozera Katarzyna</t>
  </si>
  <si>
    <t>Leśniewski Rafał</t>
  </si>
  <si>
    <t>Przerada Dawid</t>
  </si>
  <si>
    <t>Radka Kacper</t>
  </si>
  <si>
    <t>Skóra Miłosz</t>
  </si>
  <si>
    <t>Ambroziak Mateusz</t>
  </si>
  <si>
    <t>UOLKA (Ostrów Mazowiecka)</t>
  </si>
  <si>
    <t>Białokoziewicz Andżelika</t>
  </si>
  <si>
    <t>Dawid Karolina</t>
  </si>
  <si>
    <t>Kaczorowska Julia</t>
  </si>
  <si>
    <t>Kubat Filip</t>
  </si>
  <si>
    <t>Narewska Martyna</t>
  </si>
  <si>
    <t>Todorczuk Bartłomiej</t>
  </si>
  <si>
    <t>Wasieńko Natalia</t>
  </si>
  <si>
    <t>Wilgos Amelia</t>
  </si>
  <si>
    <t>Zalewska Julia</t>
  </si>
  <si>
    <t>Gliszczyński Igor</t>
  </si>
  <si>
    <t>WKS Flota (Gdynia)</t>
  </si>
  <si>
    <t>Kaleta Marta</t>
  </si>
  <si>
    <t>Lewandowska Larysa</t>
  </si>
  <si>
    <t>WKS Śląsk (Wrocław)</t>
  </si>
  <si>
    <t>Chodor Damian</t>
  </si>
  <si>
    <t>Chodor Malwina</t>
  </si>
  <si>
    <t>Chodor Piotr</t>
  </si>
  <si>
    <t>Kur Dominika</t>
  </si>
  <si>
    <t>Lewkiewicz Mateusz</t>
  </si>
  <si>
    <t>Protokowicz Cezary</t>
  </si>
  <si>
    <t>Sobolak Aleksander</t>
  </si>
  <si>
    <t>Zasański Miłosz</t>
  </si>
  <si>
    <t>AKS Promień Police</t>
  </si>
  <si>
    <t>LKS Dobryszyce</t>
  </si>
  <si>
    <t>LKS EkoSport Siedlce</t>
  </si>
  <si>
    <t>Raszyn</t>
  </si>
  <si>
    <t>Województwo</t>
  </si>
  <si>
    <t>SL</t>
  </si>
  <si>
    <t>ZPM</t>
  </si>
  <si>
    <t>Jesiołkiewicz Jakub</t>
  </si>
  <si>
    <t>Lipko Martyna</t>
  </si>
  <si>
    <t>Suchomski Filip</t>
  </si>
  <si>
    <t>Damian Nikola</t>
  </si>
  <si>
    <t>Mańkowska Zuzanna</t>
  </si>
  <si>
    <t>Szyller Przemysław</t>
  </si>
  <si>
    <t>MAZ</t>
  </si>
  <si>
    <t>Czarnomski Wiktor</t>
  </si>
  <si>
    <t>KPM</t>
  </si>
  <si>
    <t>Najdowski Mikołaj</t>
  </si>
  <si>
    <t>Wcisłak Eliza</t>
  </si>
  <si>
    <t>Antończuk Jakub</t>
  </si>
  <si>
    <t>LUB</t>
  </si>
  <si>
    <t>Semeniuk Adam</t>
  </si>
  <si>
    <t>WKP</t>
  </si>
  <si>
    <t>Jargieło Mateusz</t>
  </si>
  <si>
    <t>Kasprzak Jakub</t>
  </si>
  <si>
    <t>Kostrzewski Piotr</t>
  </si>
  <si>
    <t>Włoch Wiktoria</t>
  </si>
  <si>
    <t>Golba Bartosz</t>
  </si>
  <si>
    <t>Gruszka Franciszek</t>
  </si>
  <si>
    <t>Jesajan Narek</t>
  </si>
  <si>
    <t>Maciejczyk Tomasz</t>
  </si>
  <si>
    <t>Markiewicz Gabriel</t>
  </si>
  <si>
    <t>LDZ</t>
  </si>
  <si>
    <t>DSL</t>
  </si>
  <si>
    <t>Florian Weronika</t>
  </si>
  <si>
    <t>MLP</t>
  </si>
  <si>
    <t>Baryga Karol</t>
  </si>
  <si>
    <t>Baryga Szymon</t>
  </si>
  <si>
    <t>Lewkowicz Dominika</t>
  </si>
  <si>
    <t>PDL</t>
  </si>
  <si>
    <t>Walkowiak Julia</t>
  </si>
  <si>
    <t>SWI</t>
  </si>
  <si>
    <t>Desecki Mikołaj</t>
  </si>
  <si>
    <t>Kamińska Nadia</t>
  </si>
  <si>
    <t>Rybacki Leon</t>
  </si>
  <si>
    <t>Dusiński Dominik</t>
  </si>
  <si>
    <t>Kotecka Olga</t>
  </si>
  <si>
    <t>Nubirski Patryk</t>
  </si>
  <si>
    <t>Rawicki Iwo</t>
  </si>
  <si>
    <t>Tkaczyk Bartosz</t>
  </si>
  <si>
    <t>Wieczorek Bartłomiej</t>
  </si>
  <si>
    <t>Zimończyk Adrianna</t>
  </si>
  <si>
    <t>Kamińska Julia</t>
  </si>
  <si>
    <t>Wielgórska Julia</t>
  </si>
  <si>
    <t>Gębusia Marzena</t>
  </si>
  <si>
    <t>Lis Igor</t>
  </si>
  <si>
    <t>Loranty Szymon</t>
  </si>
  <si>
    <t>Kaczmarek Krzysztof</t>
  </si>
  <si>
    <t>Motała Marek</t>
  </si>
  <si>
    <t>Szaruga Alicja</t>
  </si>
  <si>
    <t>PKR</t>
  </si>
  <si>
    <t>Kontrabecka Jasmina</t>
  </si>
  <si>
    <t>Siempiński Aleksander</t>
  </si>
  <si>
    <t>Wielis Zuzanna</t>
  </si>
  <si>
    <t>Ziarnik Gabriel</t>
  </si>
  <si>
    <t>OPO</t>
  </si>
  <si>
    <t>Bździuch Radosław</t>
  </si>
  <si>
    <t>Dudek Nikola</t>
  </si>
  <si>
    <t>Sankiewicz Iga</t>
  </si>
  <si>
    <t>Zań Wiktoria</t>
  </si>
  <si>
    <t>Duda Aleksandra</t>
  </si>
  <si>
    <t>POM</t>
  </si>
  <si>
    <t>Kołtek Aniela</t>
  </si>
  <si>
    <t>Kopal Szymon</t>
  </si>
  <si>
    <t>Potoczny Eliasz</t>
  </si>
  <si>
    <t>Ciesielska Gabriela</t>
  </si>
  <si>
    <t>Chechelski Grzegorz</t>
  </si>
  <si>
    <t>Gadułka Michał</t>
  </si>
  <si>
    <t>Wilk Anna</t>
  </si>
  <si>
    <t>Żygadło Dominika</t>
  </si>
  <si>
    <t>Dykiel Oliwier</t>
  </si>
  <si>
    <t>Kozak Monika</t>
  </si>
  <si>
    <t>Kulik Antoni</t>
  </si>
  <si>
    <t>Miłosz Aleksandra</t>
  </si>
  <si>
    <t>Teca Justyna</t>
  </si>
  <si>
    <t>Tomaszewski Paweł</t>
  </si>
  <si>
    <t>Sznul Miłosz</t>
  </si>
  <si>
    <t>Zieliński Szymon</t>
  </si>
  <si>
    <t>MOSiR (Łaziska Górne)</t>
  </si>
  <si>
    <t>Górka Alicja</t>
  </si>
  <si>
    <t>Bisewska Antonina</t>
  </si>
  <si>
    <t>Ceynowa Andrzej</t>
  </si>
  <si>
    <t>Dobrowolski Patryk</t>
  </si>
  <si>
    <t>Domański Jakub</t>
  </si>
  <si>
    <t>Pietrzak Natalia</t>
  </si>
  <si>
    <t>WMA</t>
  </si>
  <si>
    <t>Bakuła Wojciech</t>
  </si>
  <si>
    <t>Kawecki Jakub</t>
  </si>
  <si>
    <t>Rogusz Patryk</t>
  </si>
  <si>
    <t>Goś Nikola</t>
  </si>
  <si>
    <t>Rzeszowski Szymon</t>
  </si>
  <si>
    <t>Sajdak Kewin</t>
  </si>
  <si>
    <t>LBU</t>
  </si>
  <si>
    <t>Bania Mateusz</t>
  </si>
  <si>
    <t>Ratajczak Szymon</t>
  </si>
  <si>
    <t>Cisek Jakub</t>
  </si>
  <si>
    <t>Szajna Dawid</t>
  </si>
  <si>
    <t>Andrejczuk Patrycja</t>
  </si>
  <si>
    <t>Frankowski Wojciech</t>
  </si>
  <si>
    <t>Samelska Amelia</t>
  </si>
  <si>
    <t>Zakrzewska Anna</t>
  </si>
  <si>
    <t>Antonkiewicz Dawid</t>
  </si>
  <si>
    <t>Grabowski Bartosz</t>
  </si>
  <si>
    <t>Kwidzińska Elżbieta</t>
  </si>
  <si>
    <t>Żemełka Paulina</t>
  </si>
  <si>
    <t>Antosik Maciej</t>
  </si>
  <si>
    <t>Kilan Denis</t>
  </si>
  <si>
    <t>Klimek Michał</t>
  </si>
  <si>
    <t>LKS Polwica Wierzbno</t>
  </si>
  <si>
    <t>CWZS Zawisza Bydgoszcz</t>
  </si>
  <si>
    <t>HKS Szopienice</t>
  </si>
  <si>
    <t>KSS Husaria Lubraniec</t>
  </si>
  <si>
    <t>MSS Gryf Sanok</t>
  </si>
  <si>
    <t>MLKS Krajna Sępólno Krajeńskie</t>
  </si>
  <si>
    <t>UKS Talent Wrocław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</si>
</sst>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000"/>
    <numFmt numFmtId="166" formatCode="yyyy\-mm\-dd;@"/>
  </numFmts>
  <fonts count="77">
    <font>
      <sz val="10"/>
      <name val="Arial"/>
      <charset val="238"/>
    </font>
    <font>
      <sz val="10"/>
      <name val="Arial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8"/>
      <name val="Arial"/>
      <family val="2"/>
      <charset val="238"/>
    </font>
    <font>
      <sz val="10"/>
      <name val="Arial"/>
      <family val="2"/>
      <charset val="238"/>
    </font>
    <font>
      <b/>
      <sz val="11"/>
      <name val="Calibri"/>
      <family val="2"/>
      <charset val="238"/>
    </font>
    <font>
      <sz val="11"/>
      <name val="Calibri"/>
      <family val="2"/>
      <charset val="238"/>
    </font>
    <font>
      <sz val="8"/>
      <name val="Times New Roman"/>
      <family val="1"/>
      <charset val="238"/>
    </font>
    <font>
      <b/>
      <sz val="8"/>
      <name val="Times New Roman"/>
      <family val="1"/>
      <charset val="238"/>
    </font>
    <font>
      <sz val="9"/>
      <name val="Times New Roman"/>
      <family val="1"/>
      <charset val="238"/>
    </font>
    <font>
      <b/>
      <sz val="9"/>
      <name val="Times New Roman"/>
      <family val="1"/>
      <charset val="238"/>
    </font>
    <font>
      <sz val="10"/>
      <name val="Times New Roman"/>
      <family val="1"/>
      <charset val="238"/>
    </font>
    <font>
      <b/>
      <sz val="10"/>
      <name val="Times New Roman"/>
      <family val="1"/>
      <charset val="238"/>
    </font>
    <font>
      <b/>
      <sz val="18"/>
      <name val="Times New Roman"/>
      <family val="1"/>
      <charset val="238"/>
    </font>
    <font>
      <sz val="7"/>
      <name val="Times New Roman"/>
      <family val="1"/>
      <charset val="238"/>
    </font>
    <font>
      <b/>
      <sz val="7"/>
      <name val="Times New Roman"/>
      <family val="1"/>
      <charset val="238"/>
    </font>
    <font>
      <b/>
      <sz val="14"/>
      <name val="Times New Roman"/>
      <family val="1"/>
      <charset val="238"/>
    </font>
    <font>
      <b/>
      <sz val="16"/>
      <name val="Times New Roman"/>
      <family val="1"/>
      <charset val="238"/>
    </font>
    <font>
      <sz val="16"/>
      <name val="Times New Roman"/>
      <family val="1"/>
      <charset val="238"/>
    </font>
    <font>
      <b/>
      <sz val="12"/>
      <name val="Times New Roman"/>
      <family val="1"/>
      <charset val="238"/>
    </font>
    <font>
      <sz val="16"/>
      <color indexed="9"/>
      <name val="Times New Roman"/>
      <family val="1"/>
      <charset val="238"/>
    </font>
    <font>
      <sz val="11"/>
      <name val="Times New Roman"/>
      <family val="1"/>
      <charset val="238"/>
    </font>
    <font>
      <sz val="11"/>
      <color indexed="12"/>
      <name val="Times New Roman"/>
      <family val="1"/>
      <charset val="238"/>
    </font>
    <font>
      <sz val="11"/>
      <color indexed="9"/>
      <name val="Times New Roman"/>
      <family val="1"/>
      <charset val="238"/>
    </font>
    <font>
      <b/>
      <sz val="11"/>
      <name val="Times New Roman"/>
      <family val="1"/>
      <charset val="238"/>
    </font>
    <font>
      <b/>
      <u/>
      <sz val="12"/>
      <name val="Times New Roman"/>
      <family val="1"/>
      <charset val="238"/>
    </font>
    <font>
      <u/>
      <sz val="12"/>
      <name val="Times New Roman"/>
      <family val="1"/>
      <charset val="238"/>
    </font>
    <font>
      <b/>
      <i/>
      <sz val="10"/>
      <name val="Times New Roman"/>
      <family val="1"/>
      <charset val="238"/>
    </font>
    <font>
      <sz val="14"/>
      <name val="Times New Roman"/>
      <family val="1"/>
      <charset val="238"/>
    </font>
    <font>
      <sz val="14"/>
      <color indexed="12"/>
      <name val="Times New Roman"/>
      <family val="1"/>
      <charset val="238"/>
    </font>
    <font>
      <b/>
      <sz val="28"/>
      <name val="Times New Roman"/>
      <family val="1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9"/>
      <color rgb="FFFF0000"/>
      <name val="Calibri"/>
      <family val="2"/>
      <charset val="238"/>
      <scheme val="minor"/>
    </font>
    <font>
      <b/>
      <sz val="10"/>
      <color rgb="FF0070C0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b/>
      <sz val="28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sz val="16"/>
      <color indexed="9"/>
      <name val="Calibri"/>
      <family val="2"/>
      <charset val="238"/>
      <scheme val="minor"/>
    </font>
    <font>
      <b/>
      <sz val="7"/>
      <name val="Calibri"/>
      <family val="2"/>
      <charset val="238"/>
      <scheme val="minor"/>
    </font>
    <font>
      <sz val="7"/>
      <name val="Calibri"/>
      <family val="2"/>
      <charset val="238"/>
      <scheme val="minor"/>
    </font>
    <font>
      <sz val="11"/>
      <color indexed="12"/>
      <name val="Calibri"/>
      <family val="2"/>
      <charset val="238"/>
      <scheme val="minor"/>
    </font>
    <font>
      <sz val="11"/>
      <color indexed="9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0"/>
      <color indexed="12"/>
      <name val="Calibri"/>
      <family val="2"/>
      <charset val="238"/>
      <scheme val="minor"/>
    </font>
    <font>
      <sz val="10"/>
      <color indexed="9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i/>
      <sz val="9"/>
      <name val="Calibri"/>
      <family val="2"/>
      <charset val="238"/>
      <scheme val="minor"/>
    </font>
    <font>
      <b/>
      <sz val="11"/>
      <color rgb="FF000000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28"/>
      <name val="Bahnschrift SemiBold SemiConden"/>
      <family val="2"/>
      <charset val="238"/>
    </font>
    <font>
      <sz val="10"/>
      <name val="Bahnschrift SemiBold SemiConden"/>
      <family val="2"/>
      <charset val="238"/>
    </font>
    <font>
      <b/>
      <sz val="14"/>
      <name val="Bahnschrift SemiBold SemiConden"/>
      <family val="2"/>
      <charset val="238"/>
    </font>
  </fonts>
  <fills count="21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33CC33"/>
        <bgColor indexed="64"/>
      </patternFill>
    </fill>
    <fill>
      <patternFill patternType="solid">
        <fgColor rgb="FFFFFFFF"/>
        <bgColor rgb="FF000000"/>
      </patternFill>
    </fill>
  </fills>
  <borders count="8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23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23"/>
      </right>
      <top style="thin">
        <color indexed="23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23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23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/>
      <top/>
      <bottom style="medium">
        <color indexed="64"/>
      </bottom>
      <diagonal/>
    </border>
    <border>
      <left/>
      <right style="thin">
        <color indexed="23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23"/>
      </right>
      <top style="medium">
        <color indexed="64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medium">
        <color indexed="64"/>
      </top>
      <bottom style="thin">
        <color indexed="23"/>
      </bottom>
      <diagonal/>
    </border>
    <border>
      <left style="thin">
        <color indexed="23"/>
      </left>
      <right style="thin">
        <color indexed="64"/>
      </right>
      <top style="medium">
        <color indexed="64"/>
      </top>
      <bottom style="thin">
        <color indexed="23"/>
      </bottom>
      <diagonal/>
    </border>
    <border>
      <left/>
      <right style="thin">
        <color indexed="23"/>
      </right>
      <top style="medium">
        <color indexed="64"/>
      </top>
      <bottom style="thin">
        <color indexed="23"/>
      </bottom>
      <diagonal/>
    </border>
    <border>
      <left style="thin">
        <color indexed="23"/>
      </left>
      <right/>
      <top style="medium">
        <color indexed="64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23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23"/>
      </bottom>
      <diagonal/>
    </border>
    <border>
      <left style="medium">
        <color indexed="64"/>
      </left>
      <right style="thin">
        <color indexed="64"/>
      </right>
      <top style="thin">
        <color indexed="23"/>
      </top>
      <bottom style="medium">
        <color indexed="64"/>
      </bottom>
      <diagonal/>
    </border>
    <border>
      <left style="thin">
        <color indexed="64"/>
      </left>
      <right/>
      <top style="thin">
        <color indexed="23"/>
      </top>
      <bottom style="medium">
        <color indexed="64"/>
      </bottom>
      <diagonal/>
    </border>
    <border>
      <left/>
      <right style="thin">
        <color indexed="23"/>
      </right>
      <top style="thin">
        <color indexed="23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medium">
        <color indexed="64"/>
      </bottom>
      <diagonal/>
    </border>
    <border>
      <left style="thin">
        <color indexed="23"/>
      </left>
      <right/>
      <top style="thin">
        <color indexed="23"/>
      </top>
      <bottom style="medium">
        <color indexed="64"/>
      </bottom>
      <diagonal/>
    </border>
    <border>
      <left style="thin">
        <color indexed="64"/>
      </left>
      <right style="thin">
        <color indexed="23"/>
      </right>
      <top style="thin">
        <color indexed="23"/>
      </top>
      <bottom style="medium">
        <color indexed="64"/>
      </bottom>
      <diagonal/>
    </border>
    <border>
      <left style="thin">
        <color indexed="23"/>
      </left>
      <right style="thin">
        <color indexed="64"/>
      </right>
      <top style="thin">
        <color indexed="23"/>
      </top>
      <bottom style="medium">
        <color indexed="64"/>
      </bottom>
      <diagonal/>
    </border>
    <border>
      <left style="thin">
        <color indexed="64"/>
      </left>
      <right/>
      <top style="thin">
        <color indexed="23"/>
      </top>
      <bottom style="thin">
        <color indexed="64"/>
      </bottom>
      <diagonal/>
    </border>
    <border>
      <left/>
      <right style="thin">
        <color indexed="23"/>
      </right>
      <top style="thin">
        <color indexed="23"/>
      </top>
      <bottom style="thin">
        <color indexed="64"/>
      </bottom>
      <diagonal/>
    </border>
    <border>
      <left style="thin">
        <color indexed="23"/>
      </left>
      <right/>
      <top style="thin">
        <color indexed="23"/>
      </top>
      <bottom style="thin">
        <color indexed="64"/>
      </bottom>
      <diagonal/>
    </border>
    <border>
      <left/>
      <right style="thin">
        <color indexed="64"/>
      </right>
      <top style="thin">
        <color indexed="23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23"/>
      </bottom>
      <diagonal/>
    </border>
    <border>
      <left/>
      <right/>
      <top style="medium">
        <color indexed="64"/>
      </top>
      <bottom style="thin">
        <color indexed="23"/>
      </bottom>
      <diagonal/>
    </border>
    <border>
      <left/>
      <right style="thin">
        <color indexed="64"/>
      </right>
      <top style="medium">
        <color indexed="64"/>
      </top>
      <bottom style="thin">
        <color indexed="23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/>
      <top/>
      <bottom style="thin">
        <color indexed="64"/>
      </bottom>
      <diagonal/>
    </border>
    <border>
      <left/>
      <right style="thin">
        <color indexed="23"/>
      </right>
      <top/>
      <bottom style="thin">
        <color indexed="64"/>
      </bottom>
      <diagonal/>
    </border>
    <border>
      <left/>
      <right style="thin">
        <color indexed="23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2">
    <xf numFmtId="0" fontId="0" fillId="0" borderId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8" borderId="0" applyNumberFormat="0" applyBorder="0" applyAlignment="0" applyProtection="0"/>
    <xf numFmtId="0" fontId="3" fillId="2" borderId="1" applyNumberFormat="0" applyAlignment="0" applyProtection="0"/>
    <xf numFmtId="0" fontId="4" fillId="9" borderId="2" applyNumberFormat="0" applyAlignment="0" applyProtection="0"/>
    <xf numFmtId="0" fontId="5" fillId="0" borderId="3" applyNumberFormat="0" applyFill="0" applyAlignment="0" applyProtection="0"/>
    <xf numFmtId="0" fontId="6" fillId="10" borderId="4" applyNumberFormat="0" applyAlignment="0" applyProtection="0"/>
    <xf numFmtId="0" fontId="7" fillId="0" borderId="5" applyNumberFormat="0" applyFill="0" applyAlignment="0" applyProtection="0"/>
    <xf numFmtId="0" fontId="8" fillId="0" borderId="6" applyNumberFormat="0" applyFill="0" applyAlignment="0" applyProtection="0"/>
    <xf numFmtId="0" fontId="9" fillId="0" borderId="7" applyNumberFormat="0" applyFill="0" applyAlignment="0" applyProtection="0"/>
    <xf numFmtId="0" fontId="9" fillId="0" borderId="0" applyNumberFormat="0" applyFill="0" applyBorder="0" applyAlignment="0" applyProtection="0"/>
    <xf numFmtId="0" fontId="16" fillId="0" borderId="0"/>
    <xf numFmtId="0" fontId="10" fillId="9" borderId="1" applyNumberFormat="0" applyAlignment="0" applyProtection="0"/>
    <xf numFmtId="0" fontId="11" fillId="0" borderId="8" applyNumberFormat="0" applyFill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" fillId="11" borderId="9" applyNumberFormat="0" applyFont="0" applyAlignment="0" applyProtection="0"/>
  </cellStyleXfs>
  <cellXfs count="400">
    <xf numFmtId="0" fontId="0" fillId="0" borderId="0" xfId="0"/>
    <xf numFmtId="0" fontId="43" fillId="0" borderId="0" xfId="0" applyFont="1"/>
    <xf numFmtId="0" fontId="44" fillId="0" borderId="0" xfId="0" applyFont="1"/>
    <xf numFmtId="0" fontId="45" fillId="0" borderId="0" xfId="0" applyFont="1"/>
    <xf numFmtId="0" fontId="44" fillId="0" borderId="0" xfId="0" applyFont="1" applyAlignment="1">
      <alignment horizontal="center"/>
    </xf>
    <xf numFmtId="0" fontId="23" fillId="0" borderId="0" xfId="0" applyFont="1"/>
    <xf numFmtId="0" fontId="19" fillId="12" borderId="0" xfId="0" applyFont="1" applyFill="1" applyAlignment="1">
      <alignment horizontal="center"/>
    </xf>
    <xf numFmtId="0" fontId="19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165" fontId="26" fillId="0" borderId="0" xfId="0" applyNumberFormat="1" applyFont="1" applyAlignment="1">
      <alignment horizontal="center" wrapText="1"/>
    </xf>
    <xf numFmtId="0" fontId="19" fillId="0" borderId="0" xfId="0" applyFont="1"/>
    <xf numFmtId="0" fontId="23" fillId="0" borderId="0" xfId="0" applyFont="1" applyAlignment="1">
      <alignment horizontal="center"/>
    </xf>
    <xf numFmtId="0" fontId="21" fillId="0" borderId="1" xfId="0" applyFont="1" applyBorder="1" applyAlignment="1">
      <alignment horizontal="center"/>
    </xf>
    <xf numFmtId="0" fontId="22" fillId="0" borderId="1" xfId="0" applyFont="1" applyBorder="1" applyAlignment="1">
      <alignment horizontal="center"/>
    </xf>
    <xf numFmtId="0" fontId="21" fillId="0" borderId="0" xfId="0" applyFont="1"/>
    <xf numFmtId="0" fontId="30" fillId="0" borderId="0" xfId="0" applyFont="1" applyAlignment="1">
      <alignment vertical="center"/>
    </xf>
    <xf numFmtId="165" fontId="30" fillId="0" borderId="0" xfId="0" applyNumberFormat="1" applyFont="1" applyAlignment="1">
      <alignment horizontal="center" vertical="center" wrapText="1"/>
    </xf>
    <xf numFmtId="0" fontId="30" fillId="0" borderId="1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/>
    </xf>
    <xf numFmtId="0" fontId="28" fillId="0" borderId="0" xfId="0" applyFont="1" applyAlignment="1">
      <alignment horizontal="center" vertical="top"/>
    </xf>
    <xf numFmtId="0" fontId="25" fillId="13" borderId="0" xfId="0" applyFont="1" applyFill="1" applyAlignment="1">
      <alignment horizontal="center" vertical="center" wrapText="1"/>
    </xf>
    <xf numFmtId="0" fontId="28" fillId="13" borderId="0" xfId="0" applyFont="1" applyFill="1" applyAlignment="1">
      <alignment horizontal="center" vertical="top"/>
    </xf>
    <xf numFmtId="0" fontId="23" fillId="0" borderId="0" xfId="0" applyFont="1" applyAlignment="1">
      <alignment vertical="center"/>
    </xf>
    <xf numFmtId="0" fontId="28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28" fillId="13" borderId="0" xfId="0" applyFont="1" applyFill="1" applyAlignment="1">
      <alignment horizontal="center"/>
    </xf>
    <xf numFmtId="0" fontId="28" fillId="0" borderId="0" xfId="0" applyFont="1" applyAlignment="1">
      <alignment horizontal="center"/>
    </xf>
    <xf numFmtId="0" fontId="28" fillId="13" borderId="0" xfId="0" applyFont="1" applyFill="1" applyAlignment="1">
      <alignment vertical="top"/>
    </xf>
    <xf numFmtId="0" fontId="28" fillId="13" borderId="0" xfId="0" applyFont="1" applyFill="1"/>
    <xf numFmtId="0" fontId="30" fillId="12" borderId="0" xfId="0" applyFont="1" applyFill="1" applyAlignment="1">
      <alignment vertical="center"/>
    </xf>
    <xf numFmtId="0" fontId="32" fillId="12" borderId="0" xfId="0" applyFont="1" applyFill="1" applyAlignment="1">
      <alignment vertical="center"/>
    </xf>
    <xf numFmtId="164" fontId="30" fillId="12" borderId="0" xfId="0" applyNumberFormat="1" applyFont="1" applyFill="1" applyAlignment="1">
      <alignment horizontal="right" vertical="center"/>
    </xf>
    <xf numFmtId="0" fontId="20" fillId="14" borderId="12" xfId="0" applyFont="1" applyFill="1" applyBorder="1" applyAlignment="1">
      <alignment horizontal="center" vertical="center"/>
    </xf>
    <xf numFmtId="0" fontId="19" fillId="0" borderId="1" xfId="0" applyFont="1" applyBorder="1" applyAlignment="1">
      <alignment horizontal="center"/>
    </xf>
    <xf numFmtId="0" fontId="20" fillId="0" borderId="1" xfId="0" applyFont="1" applyBorder="1" applyAlignment="1">
      <alignment horizontal="center"/>
    </xf>
    <xf numFmtId="0" fontId="20" fillId="14" borderId="13" xfId="0" applyFont="1" applyFill="1" applyBorder="1" applyAlignment="1">
      <alignment horizontal="center" vertical="center"/>
    </xf>
    <xf numFmtId="0" fontId="33" fillId="12" borderId="14" xfId="0" applyFont="1" applyFill="1" applyBorder="1" applyAlignment="1">
      <alignment horizontal="center" vertical="center"/>
    </xf>
    <xf numFmtId="0" fontId="33" fillId="0" borderId="11" xfId="0" applyFont="1" applyBorder="1" applyAlignment="1">
      <alignment horizontal="left" vertical="center"/>
    </xf>
    <xf numFmtId="0" fontId="33" fillId="0" borderId="11" xfId="0" applyFont="1" applyBorder="1" applyAlignment="1">
      <alignment horizontal="center" vertical="center"/>
    </xf>
    <xf numFmtId="164" fontId="33" fillId="0" borderId="11" xfId="0" applyNumberFormat="1" applyFont="1" applyBorder="1" applyAlignment="1">
      <alignment horizontal="center"/>
    </xf>
    <xf numFmtId="0" fontId="34" fillId="12" borderId="15" xfId="0" applyFont="1" applyFill="1" applyBorder="1" applyAlignment="1">
      <alignment horizontal="right"/>
    </xf>
    <xf numFmtId="0" fontId="35" fillId="12" borderId="16" xfId="0" applyFont="1" applyFill="1" applyBorder="1" applyAlignment="1">
      <alignment horizontal="right"/>
    </xf>
    <xf numFmtId="0" fontId="34" fillId="12" borderId="17" xfId="0" applyFont="1" applyFill="1" applyBorder="1" applyAlignment="1">
      <alignment horizontal="right"/>
    </xf>
    <xf numFmtId="0" fontId="35" fillId="12" borderId="18" xfId="0" applyFont="1" applyFill="1" applyBorder="1" applyAlignment="1">
      <alignment horizontal="right"/>
    </xf>
    <xf numFmtId="0" fontId="35" fillId="12" borderId="19" xfId="0" applyFont="1" applyFill="1" applyBorder="1" applyAlignment="1">
      <alignment shrinkToFit="1"/>
    </xf>
    <xf numFmtId="0" fontId="34" fillId="12" borderId="17" xfId="0" quotePrefix="1" applyFont="1" applyFill="1" applyBorder="1" applyAlignment="1">
      <alignment horizontal="right"/>
    </xf>
    <xf numFmtId="0" fontId="35" fillId="12" borderId="16" xfId="0" applyFont="1" applyFill="1" applyBorder="1" applyAlignment="1">
      <alignment shrinkToFit="1"/>
    </xf>
    <xf numFmtId="0" fontId="34" fillId="12" borderId="15" xfId="0" quotePrefix="1" applyFont="1" applyFill="1" applyBorder="1" applyAlignment="1">
      <alignment horizontal="right"/>
    </xf>
    <xf numFmtId="0" fontId="35" fillId="12" borderId="20" xfId="0" applyFont="1" applyFill="1" applyBorder="1" applyAlignment="1">
      <alignment shrinkToFit="1"/>
    </xf>
    <xf numFmtId="0" fontId="36" fillId="12" borderId="11" xfId="0" applyFont="1" applyFill="1" applyBorder="1" applyAlignment="1">
      <alignment horizontal="center"/>
    </xf>
    <xf numFmtId="0" fontId="33" fillId="12" borderId="11" xfId="0" applyFont="1" applyFill="1" applyBorder="1" applyAlignment="1">
      <alignment horizontal="center"/>
    </xf>
    <xf numFmtId="164" fontId="33" fillId="12" borderId="21" xfId="0" applyNumberFormat="1" applyFont="1" applyFill="1" applyBorder="1" applyAlignment="1">
      <alignment horizontal="right"/>
    </xf>
    <xf numFmtId="165" fontId="21" fillId="0" borderId="0" xfId="0" applyNumberFormat="1" applyFont="1" applyAlignment="1">
      <alignment horizontal="center" wrapText="1"/>
    </xf>
    <xf numFmtId="0" fontId="35" fillId="12" borderId="20" xfId="0" applyFont="1" applyFill="1" applyBorder="1"/>
    <xf numFmtId="0" fontId="28" fillId="13" borderId="26" xfId="0" applyFont="1" applyFill="1" applyBorder="1" applyAlignment="1">
      <alignment horizontal="center"/>
    </xf>
    <xf numFmtId="0" fontId="28" fillId="13" borderId="26" xfId="0" applyFont="1" applyFill="1" applyBorder="1" applyAlignment="1">
      <alignment horizontal="left"/>
    </xf>
    <xf numFmtId="0" fontId="31" fillId="13" borderId="0" xfId="0" applyFont="1" applyFill="1" applyAlignment="1">
      <alignment vertical="top"/>
    </xf>
    <xf numFmtId="0" fontId="24" fillId="0" borderId="0" xfId="0" applyFont="1"/>
    <xf numFmtId="0" fontId="19" fillId="13" borderId="0" xfId="0" applyFont="1" applyFill="1" applyAlignment="1">
      <alignment horizontal="center" vertical="top"/>
    </xf>
    <xf numFmtId="0" fontId="19" fillId="12" borderId="0" xfId="0" applyFont="1" applyFill="1" applyAlignment="1">
      <alignment horizontal="center" vertical="center"/>
    </xf>
    <xf numFmtId="0" fontId="19" fillId="12" borderId="0" xfId="0" applyFont="1" applyFill="1" applyAlignment="1">
      <alignment horizontal="center" vertical="center" wrapText="1"/>
    </xf>
    <xf numFmtId="165" fontId="19" fillId="0" borderId="0" xfId="0" applyNumberFormat="1" applyFont="1" applyAlignment="1">
      <alignment horizontal="center" wrapText="1"/>
    </xf>
    <xf numFmtId="0" fontId="19" fillId="0" borderId="0" xfId="0" applyFont="1" applyAlignment="1">
      <alignment horizontal="center" vertical="center"/>
    </xf>
    <xf numFmtId="0" fontId="33" fillId="0" borderId="20" xfId="0" applyFont="1" applyBorder="1" applyAlignment="1">
      <alignment horizontal="center" vertical="center"/>
    </xf>
    <xf numFmtId="0" fontId="30" fillId="13" borderId="0" xfId="0" applyFont="1" applyFill="1" applyAlignment="1">
      <alignment vertical="center"/>
    </xf>
    <xf numFmtId="0" fontId="32" fillId="13" borderId="0" xfId="0" applyFont="1" applyFill="1" applyAlignment="1">
      <alignment vertical="center"/>
    </xf>
    <xf numFmtId="0" fontId="39" fillId="0" borderId="0" xfId="0" applyFont="1" applyAlignment="1">
      <alignment horizontal="center" vertical="center"/>
    </xf>
    <xf numFmtId="0" fontId="28" fillId="13" borderId="0" xfId="0" applyFont="1" applyFill="1" applyAlignment="1">
      <alignment horizontal="center" vertical="center" shrinkToFit="1"/>
    </xf>
    <xf numFmtId="0" fontId="19" fillId="13" borderId="0" xfId="0" applyFont="1" applyFill="1" applyAlignment="1">
      <alignment vertical="top"/>
    </xf>
    <xf numFmtId="0" fontId="19" fillId="0" borderId="0" xfId="0" applyFont="1" applyAlignment="1">
      <alignment vertical="top"/>
    </xf>
    <xf numFmtId="0" fontId="19" fillId="0" borderId="0" xfId="0" applyFont="1" applyAlignment="1">
      <alignment horizontal="center" vertical="top"/>
    </xf>
    <xf numFmtId="0" fontId="36" fillId="0" borderId="0" xfId="0" applyFont="1" applyAlignment="1">
      <alignment horizontal="center" vertical="top"/>
    </xf>
    <xf numFmtId="0" fontId="19" fillId="0" borderId="0" xfId="0" applyFont="1" applyAlignment="1">
      <alignment horizontal="center" vertical="top" wrapText="1"/>
    </xf>
    <xf numFmtId="0" fontId="1" fillId="0" borderId="0" xfId="0" applyFont="1"/>
    <xf numFmtId="0" fontId="23" fillId="0" borderId="0" xfId="0" applyFont="1" applyAlignment="1">
      <alignment wrapText="1"/>
    </xf>
    <xf numFmtId="0" fontId="23" fillId="12" borderId="0" xfId="0" applyFont="1" applyFill="1" applyAlignment="1">
      <alignment vertical="center"/>
    </xf>
    <xf numFmtId="0" fontId="1" fillId="0" borderId="0" xfId="0" applyFont="1" applyAlignment="1">
      <alignment vertical="top"/>
    </xf>
    <xf numFmtId="0" fontId="40" fillId="12" borderId="11" xfId="0" applyFont="1" applyFill="1" applyBorder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22" fillId="0" borderId="0" xfId="0" applyFont="1" applyAlignment="1">
      <alignment horizontal="center"/>
    </xf>
    <xf numFmtId="0" fontId="29" fillId="0" borderId="0" xfId="0" applyFont="1" applyAlignment="1">
      <alignment horizontal="center" vertical="center"/>
    </xf>
    <xf numFmtId="0" fontId="28" fillId="0" borderId="0" xfId="0" applyFont="1" applyAlignment="1">
      <alignment vertical="center" shrinkToFit="1"/>
    </xf>
    <xf numFmtId="0" fontId="47" fillId="0" borderId="0" xfId="0" applyFont="1" applyAlignment="1">
      <alignment horizontal="center"/>
    </xf>
    <xf numFmtId="0" fontId="49" fillId="0" borderId="0" xfId="0" applyFont="1"/>
    <xf numFmtId="0" fontId="42" fillId="13" borderId="0" xfId="0" applyFont="1" applyFill="1" applyAlignment="1">
      <alignment horizontal="center" vertical="center" wrapText="1" shrinkToFit="1"/>
    </xf>
    <xf numFmtId="166" fontId="0" fillId="0" borderId="0" xfId="0" applyNumberFormat="1"/>
    <xf numFmtId="0" fontId="52" fillId="13" borderId="0" xfId="0" applyFont="1" applyFill="1" applyAlignment="1">
      <alignment horizontal="center" vertical="center" wrapText="1" shrinkToFit="1"/>
    </xf>
    <xf numFmtId="0" fontId="52" fillId="13" borderId="0" xfId="0" applyFont="1" applyFill="1" applyAlignment="1">
      <alignment vertical="center" wrapText="1" shrinkToFit="1"/>
    </xf>
    <xf numFmtId="0" fontId="54" fillId="0" borderId="0" xfId="0" applyFont="1" applyAlignment="1">
      <alignment horizontal="center" vertical="center"/>
    </xf>
    <xf numFmtId="0" fontId="54" fillId="0" borderId="0" xfId="0" applyFont="1"/>
    <xf numFmtId="0" fontId="55" fillId="0" borderId="0" xfId="0" applyFont="1"/>
    <xf numFmtId="0" fontId="56" fillId="13" borderId="0" xfId="0" applyFont="1" applyFill="1" applyAlignment="1">
      <alignment horizontal="center" vertical="center" wrapText="1" shrinkToFit="1"/>
    </xf>
    <xf numFmtId="0" fontId="53" fillId="13" borderId="0" xfId="0" applyFont="1" applyFill="1" applyAlignment="1">
      <alignment vertical="center" wrapText="1" shrinkToFit="1"/>
    </xf>
    <xf numFmtId="0" fontId="53" fillId="13" borderId="0" xfId="0" applyFont="1" applyFill="1" applyAlignment="1">
      <alignment horizontal="center" vertical="center" wrapText="1"/>
    </xf>
    <xf numFmtId="0" fontId="56" fillId="13" borderId="0" xfId="0" applyFont="1" applyFill="1" applyAlignment="1">
      <alignment horizontal="center" vertical="top"/>
    </xf>
    <xf numFmtId="0" fontId="56" fillId="0" borderId="0" xfId="0" applyFont="1" applyAlignment="1">
      <alignment horizontal="center" vertical="top"/>
    </xf>
    <xf numFmtId="0" fontId="57" fillId="13" borderId="0" xfId="0" applyFont="1" applyFill="1" applyAlignment="1">
      <alignment vertical="top"/>
    </xf>
    <xf numFmtId="0" fontId="56" fillId="13" borderId="0" xfId="0" applyFont="1" applyFill="1" applyAlignment="1">
      <alignment vertical="top"/>
    </xf>
    <xf numFmtId="0" fontId="56" fillId="0" borderId="0" xfId="0" applyFont="1" applyAlignment="1">
      <alignment horizontal="center" vertical="center"/>
    </xf>
    <xf numFmtId="0" fontId="56" fillId="13" borderId="0" xfId="0" applyFont="1" applyFill="1" applyAlignment="1">
      <alignment horizontal="center"/>
    </xf>
    <xf numFmtId="0" fontId="56" fillId="13" borderId="26" xfId="0" applyFont="1" applyFill="1" applyBorder="1" applyAlignment="1">
      <alignment horizontal="center"/>
    </xf>
    <xf numFmtId="0" fontId="56" fillId="13" borderId="26" xfId="0" applyFont="1" applyFill="1" applyBorder="1"/>
    <xf numFmtId="0" fontId="56" fillId="13" borderId="26" xfId="0" applyFont="1" applyFill="1" applyBorder="1" applyAlignment="1">
      <alignment horizontal="right"/>
    </xf>
    <xf numFmtId="0" fontId="56" fillId="0" borderId="0" xfId="0" applyFont="1" applyAlignment="1">
      <alignment horizontal="center"/>
    </xf>
    <xf numFmtId="0" fontId="58" fillId="12" borderId="0" xfId="0" applyFont="1" applyFill="1" applyAlignment="1">
      <alignment horizontal="center"/>
    </xf>
    <xf numFmtId="0" fontId="58" fillId="13" borderId="0" xfId="0" applyFont="1" applyFill="1" applyAlignment="1">
      <alignment horizontal="center" vertical="top"/>
    </xf>
    <xf numFmtId="0" fontId="58" fillId="12" borderId="0" xfId="0" applyFont="1" applyFill="1" applyAlignment="1">
      <alignment horizontal="center" vertical="center"/>
    </xf>
    <xf numFmtId="0" fontId="58" fillId="12" borderId="0" xfId="0" applyFont="1" applyFill="1" applyAlignment="1">
      <alignment horizontal="center" vertical="center" wrapText="1"/>
    </xf>
    <xf numFmtId="0" fontId="58" fillId="0" borderId="0" xfId="0" applyFont="1"/>
    <xf numFmtId="165" fontId="58" fillId="0" borderId="0" xfId="0" applyNumberFormat="1" applyFont="1" applyAlignment="1">
      <alignment horizontal="center" wrapText="1"/>
    </xf>
    <xf numFmtId="0" fontId="58" fillId="0" borderId="10" xfId="0" applyFont="1" applyBorder="1" applyAlignment="1">
      <alignment horizontal="center"/>
    </xf>
    <xf numFmtId="0" fontId="58" fillId="0" borderId="0" xfId="0" applyFont="1" applyAlignment="1">
      <alignment horizontal="center"/>
    </xf>
    <xf numFmtId="0" fontId="58" fillId="0" borderId="0" xfId="0" applyFont="1" applyAlignment="1">
      <alignment horizontal="center" vertical="center"/>
    </xf>
    <xf numFmtId="0" fontId="57" fillId="13" borderId="0" xfId="0" applyFont="1" applyFill="1" applyAlignment="1">
      <alignment horizontal="right"/>
    </xf>
    <xf numFmtId="2" fontId="59" fillId="13" borderId="0" xfId="0" applyNumberFormat="1" applyFont="1" applyFill="1" applyAlignment="1">
      <alignment horizontal="center" vertical="top"/>
    </xf>
    <xf numFmtId="0" fontId="59" fillId="13" borderId="0" xfId="0" applyFont="1" applyFill="1" applyAlignment="1">
      <alignment horizontal="center" vertical="top"/>
    </xf>
    <xf numFmtId="0" fontId="60" fillId="0" borderId="0" xfId="0" applyFont="1" applyAlignment="1">
      <alignment horizontal="center" vertical="top"/>
    </xf>
    <xf numFmtId="0" fontId="57" fillId="12" borderId="0" xfId="0" applyFont="1" applyFill="1" applyAlignment="1">
      <alignment horizontal="center" vertical="center"/>
    </xf>
    <xf numFmtId="2" fontId="59" fillId="12" borderId="0" xfId="0" applyNumberFormat="1" applyFont="1" applyFill="1" applyAlignment="1">
      <alignment horizontal="center" vertical="center"/>
    </xf>
    <xf numFmtId="0" fontId="59" fillId="0" borderId="0" xfId="0" applyFont="1" applyAlignment="1">
      <alignment horizontal="center"/>
    </xf>
    <xf numFmtId="0" fontId="61" fillId="13" borderId="0" xfId="0" applyFont="1" applyFill="1" applyAlignment="1">
      <alignment horizontal="center" vertical="top"/>
    </xf>
    <xf numFmtId="0" fontId="57" fillId="13" borderId="0" xfId="0" applyFont="1" applyFill="1" applyAlignment="1">
      <alignment horizontal="left"/>
    </xf>
    <xf numFmtId="0" fontId="54" fillId="0" borderId="0" xfId="0" applyFont="1" applyAlignment="1">
      <alignment horizontal="left"/>
    </xf>
    <xf numFmtId="0" fontId="60" fillId="12" borderId="0" xfId="0" applyFont="1" applyFill="1" applyAlignment="1">
      <alignment vertical="center"/>
    </xf>
    <xf numFmtId="0" fontId="62" fillId="12" borderId="0" xfId="0" applyFont="1" applyFill="1" applyAlignment="1">
      <alignment vertical="center"/>
    </xf>
    <xf numFmtId="0" fontId="60" fillId="0" borderId="0" xfId="0" applyFont="1" applyAlignment="1">
      <alignment vertical="center"/>
    </xf>
    <xf numFmtId="0" fontId="57" fillId="12" borderId="0" xfId="0" applyFont="1" applyFill="1" applyAlignment="1">
      <alignment horizontal="left" vertical="center"/>
    </xf>
    <xf numFmtId="0" fontId="61" fillId="19" borderId="12" xfId="0" applyFont="1" applyFill="1" applyBorder="1" applyAlignment="1">
      <alignment horizontal="center" vertical="center" wrapText="1"/>
    </xf>
    <xf numFmtId="0" fontId="61" fillId="19" borderId="69" xfId="0" applyFont="1" applyFill="1" applyBorder="1" applyAlignment="1">
      <alignment horizontal="center" vertical="center"/>
    </xf>
    <xf numFmtId="165" fontId="64" fillId="0" borderId="0" xfId="0" applyNumberFormat="1" applyFont="1" applyAlignment="1">
      <alignment horizontal="center" wrapText="1"/>
    </xf>
    <xf numFmtId="0" fontId="61" fillId="0" borderId="0" xfId="0" applyFont="1" applyAlignment="1">
      <alignment horizontal="center"/>
    </xf>
    <xf numFmtId="0" fontId="58" fillId="19" borderId="28" xfId="0" applyFont="1" applyFill="1" applyBorder="1" applyAlignment="1">
      <alignment horizontal="center" vertical="center" wrapText="1"/>
    </xf>
    <xf numFmtId="0" fontId="61" fillId="19" borderId="70" xfId="0" applyFont="1" applyFill="1" applyBorder="1" applyAlignment="1">
      <alignment horizontal="center" vertical="center"/>
    </xf>
    <xf numFmtId="16" fontId="43" fillId="12" borderId="30" xfId="0" applyNumberFormat="1" applyFont="1" applyFill="1" applyBorder="1" applyAlignment="1">
      <alignment horizontal="center" vertical="center"/>
    </xf>
    <xf numFmtId="165" fontId="55" fillId="0" borderId="0" xfId="0" applyNumberFormat="1" applyFont="1" applyAlignment="1">
      <alignment horizontal="center" wrapText="1"/>
    </xf>
    <xf numFmtId="0" fontId="46" fillId="0" borderId="0" xfId="0" applyFont="1" applyAlignment="1">
      <alignment horizontal="center"/>
    </xf>
    <xf numFmtId="0" fontId="43" fillId="12" borderId="14" xfId="0" applyFont="1" applyFill="1" applyBorder="1" applyAlignment="1">
      <alignment horizontal="center" vertical="center"/>
    </xf>
    <xf numFmtId="0" fontId="43" fillId="12" borderId="80" xfId="0" applyFont="1" applyFill="1" applyBorder="1" applyAlignment="1">
      <alignment horizontal="center" vertical="center"/>
    </xf>
    <xf numFmtId="0" fontId="54" fillId="13" borderId="0" xfId="0" applyFont="1" applyFill="1" applyAlignment="1">
      <alignment horizontal="center" vertical="center"/>
    </xf>
    <xf numFmtId="0" fontId="54" fillId="13" borderId="0" xfId="0" applyFont="1" applyFill="1" applyAlignment="1">
      <alignment horizontal="left" vertical="center"/>
    </xf>
    <xf numFmtId="0" fontId="67" fillId="13" borderId="0" xfId="0" applyFont="1" applyFill="1" applyAlignment="1">
      <alignment horizontal="center" vertical="center"/>
    </xf>
    <xf numFmtId="164" fontId="54" fillId="13" borderId="0" xfId="0" applyNumberFormat="1" applyFont="1" applyFill="1" applyAlignment="1">
      <alignment horizontal="center"/>
    </xf>
    <xf numFmtId="0" fontId="68" fillId="13" borderId="0" xfId="0" applyFont="1" applyFill="1" applyAlignment="1">
      <alignment horizontal="right"/>
    </xf>
    <xf numFmtId="0" fontId="69" fillId="13" borderId="0" xfId="0" applyFont="1" applyFill="1" applyAlignment="1">
      <alignment shrinkToFit="1"/>
    </xf>
    <xf numFmtId="0" fontId="69" fillId="13" borderId="0" xfId="0" applyFont="1" applyFill="1" applyAlignment="1">
      <alignment horizontal="right"/>
    </xf>
    <xf numFmtId="0" fontId="68" fillId="13" borderId="0" xfId="0" quotePrefix="1" applyFont="1" applyFill="1" applyAlignment="1">
      <alignment horizontal="right"/>
    </xf>
    <xf numFmtId="0" fontId="45" fillId="12" borderId="0" xfId="0" applyFont="1" applyFill="1" applyAlignment="1">
      <alignment horizontal="center"/>
    </xf>
    <xf numFmtId="0" fontId="55" fillId="0" borderId="0" xfId="0" applyFont="1" applyAlignment="1">
      <alignment horizontal="center" vertical="center"/>
    </xf>
    <xf numFmtId="0" fontId="43" fillId="12" borderId="65" xfId="0" applyFont="1" applyFill="1" applyBorder="1" applyAlignment="1">
      <alignment horizontal="center" vertical="center"/>
    </xf>
    <xf numFmtId="0" fontId="54" fillId="12" borderId="0" xfId="0" applyFont="1" applyFill="1"/>
    <xf numFmtId="0" fontId="54" fillId="12" borderId="0" xfId="0" applyFont="1" applyFill="1" applyAlignment="1">
      <alignment horizontal="center"/>
    </xf>
    <xf numFmtId="0" fontId="54" fillId="13" borderId="0" xfId="0" applyFont="1" applyFill="1"/>
    <xf numFmtId="0" fontId="45" fillId="12" borderId="0" xfId="0" applyFont="1" applyFill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6" fillId="12" borderId="0" xfId="0" applyFont="1" applyFill="1" applyAlignment="1">
      <alignment horizontal="center"/>
    </xf>
    <xf numFmtId="0" fontId="55" fillId="12" borderId="0" xfId="0" applyFont="1" applyFill="1"/>
    <xf numFmtId="0" fontId="55" fillId="13" borderId="0" xfId="0" applyFont="1" applyFill="1" applyAlignment="1">
      <alignment horizontal="center"/>
    </xf>
    <xf numFmtId="0" fontId="55" fillId="13" borderId="0" xfId="0" applyFont="1" applyFill="1"/>
    <xf numFmtId="0" fontId="55" fillId="0" borderId="0" xfId="0" applyFont="1" applyAlignment="1">
      <alignment horizontal="center"/>
    </xf>
    <xf numFmtId="0" fontId="58" fillId="13" borderId="0" xfId="0" applyFont="1" applyFill="1" applyAlignment="1">
      <alignment horizontal="center"/>
    </xf>
    <xf numFmtId="0" fontId="55" fillId="13" borderId="26" xfId="0" applyFont="1" applyFill="1" applyBorder="1"/>
    <xf numFmtId="0" fontId="71" fillId="13" borderId="0" xfId="0" applyFont="1" applyFill="1" applyAlignment="1">
      <alignment horizontal="center"/>
    </xf>
    <xf numFmtId="0" fontId="71" fillId="13" borderId="0" xfId="0" applyFont="1" applyFill="1"/>
    <xf numFmtId="0" fontId="54" fillId="13" borderId="0" xfId="0" applyFont="1" applyFill="1" applyAlignment="1">
      <alignment horizontal="center"/>
    </xf>
    <xf numFmtId="0" fontId="54" fillId="13" borderId="0" xfId="0" applyFont="1" applyFill="1" applyAlignment="1">
      <alignment horizontal="right"/>
    </xf>
    <xf numFmtId="0" fontId="54" fillId="0" borderId="0" xfId="0" applyFont="1" applyAlignment="1">
      <alignment horizontal="center"/>
    </xf>
    <xf numFmtId="0" fontId="54" fillId="0" borderId="0" xfId="0" applyFont="1" applyAlignment="1">
      <alignment horizontal="right"/>
    </xf>
    <xf numFmtId="0" fontId="20" fillId="19" borderId="27" xfId="0" applyFont="1" applyFill="1" applyBorder="1" applyAlignment="1">
      <alignment horizontal="center" vertical="center"/>
    </xf>
    <xf numFmtId="0" fontId="20" fillId="19" borderId="13" xfId="0" applyFont="1" applyFill="1" applyBorder="1" applyAlignment="1">
      <alignment horizontal="center" vertical="center"/>
    </xf>
    <xf numFmtId="0" fontId="57" fillId="12" borderId="0" xfId="0" applyFont="1" applyFill="1" applyAlignment="1">
      <alignment horizontal="left" vertical="center"/>
    </xf>
    <xf numFmtId="0" fontId="61" fillId="19" borderId="12" xfId="0" applyFont="1" applyFill="1" applyBorder="1" applyAlignment="1">
      <alignment horizontal="center" vertical="center" wrapText="1"/>
    </xf>
    <xf numFmtId="0" fontId="58" fillId="19" borderId="28" xfId="0" applyFont="1" applyFill="1" applyBorder="1" applyAlignment="1">
      <alignment horizontal="center" vertical="center" wrapText="1"/>
    </xf>
    <xf numFmtId="0" fontId="72" fillId="20" borderId="0" xfId="0" applyFont="1" applyFill="1" applyAlignment="1">
      <alignment horizontal="center"/>
    </xf>
    <xf numFmtId="1" fontId="0" fillId="0" borderId="0" xfId="0" applyNumberFormat="1"/>
    <xf numFmtId="0" fontId="73" fillId="0" borderId="0" xfId="0" applyFont="1"/>
    <xf numFmtId="0" fontId="40" fillId="12" borderId="11" xfId="0" applyFont="1" applyFill="1" applyBorder="1" applyAlignment="1" applyProtection="1">
      <alignment horizontal="center" vertical="center"/>
      <protection hidden="1"/>
    </xf>
    <xf numFmtId="0" fontId="40" fillId="0" borderId="11" xfId="0" applyFont="1" applyBorder="1" applyAlignment="1" applyProtection="1">
      <alignment horizontal="left" vertical="center"/>
      <protection locked="0"/>
    </xf>
    <xf numFmtId="0" fontId="40" fillId="12" borderId="11" xfId="0" applyFont="1" applyFill="1" applyBorder="1" applyAlignment="1" applyProtection="1">
      <alignment horizontal="left" vertical="center"/>
      <protection locked="0"/>
    </xf>
    <xf numFmtId="0" fontId="40" fillId="12" borderId="13" xfId="0" applyFont="1" applyFill="1" applyBorder="1" applyAlignment="1" applyProtection="1">
      <alignment horizontal="left" vertical="center"/>
      <protection locked="0"/>
    </xf>
    <xf numFmtId="0" fontId="40" fillId="0" borderId="11" xfId="0" applyFont="1" applyBorder="1" applyAlignment="1" applyProtection="1">
      <alignment horizontal="center" vertical="center"/>
      <protection locked="0"/>
    </xf>
    <xf numFmtId="0" fontId="40" fillId="0" borderId="11" xfId="0" applyFont="1" applyBorder="1" applyAlignment="1" applyProtection="1">
      <alignment horizontal="center" vertical="center"/>
      <protection hidden="1"/>
    </xf>
    <xf numFmtId="164" fontId="40" fillId="12" borderId="11" xfId="0" applyNumberFormat="1" applyFont="1" applyFill="1" applyBorder="1" applyAlignment="1" applyProtection="1">
      <alignment horizontal="center" vertical="center"/>
      <protection locked="0"/>
    </xf>
    <xf numFmtId="0" fontId="41" fillId="12" borderId="11" xfId="0" applyFont="1" applyFill="1" applyBorder="1" applyAlignment="1" applyProtection="1">
      <alignment horizontal="center" vertical="center"/>
      <protection locked="0"/>
    </xf>
    <xf numFmtId="0" fontId="40" fillId="18" borderId="11" xfId="0" applyFont="1" applyFill="1" applyBorder="1" applyAlignment="1" applyProtection="1">
      <alignment horizontal="center" vertical="center"/>
      <protection locked="0"/>
    </xf>
    <xf numFmtId="164" fontId="40" fillId="0" borderId="11" xfId="0" applyNumberFormat="1" applyFont="1" applyBorder="1" applyAlignment="1" applyProtection="1">
      <alignment horizontal="center" vertical="center"/>
      <protection locked="0"/>
    </xf>
    <xf numFmtId="0" fontId="40" fillId="18" borderId="13" xfId="0" applyFont="1" applyFill="1" applyBorder="1" applyAlignment="1" applyProtection="1">
      <alignment horizontal="center" vertical="center"/>
      <protection locked="0"/>
    </xf>
    <xf numFmtId="0" fontId="28" fillId="17" borderId="26" xfId="0" applyFont="1" applyFill="1" applyBorder="1" applyAlignment="1" applyProtection="1">
      <alignment horizontal="center" vertical="center" shrinkToFit="1"/>
      <protection locked="0"/>
    </xf>
    <xf numFmtId="0" fontId="36" fillId="0" borderId="26" xfId="0" applyFont="1" applyBorder="1" applyAlignment="1" applyProtection="1">
      <alignment horizontal="center" vertical="top"/>
      <protection locked="0"/>
    </xf>
    <xf numFmtId="0" fontId="43" fillId="0" borderId="32" xfId="0" applyFont="1" applyBorder="1" applyAlignment="1" applyProtection="1">
      <alignment horizontal="left" vertical="center"/>
      <protection locked="0" hidden="1"/>
    </xf>
    <xf numFmtId="0" fontId="43" fillId="0" borderId="11" xfId="0" applyFont="1" applyBorder="1" applyAlignment="1" applyProtection="1">
      <alignment horizontal="left" vertical="center"/>
      <protection locked="0" hidden="1"/>
    </xf>
    <xf numFmtId="0" fontId="43" fillId="0" borderId="28" xfId="0" applyFont="1" applyBorder="1" applyAlignment="1" applyProtection="1">
      <alignment horizontal="left" vertical="center"/>
      <protection locked="0" hidden="1"/>
    </xf>
    <xf numFmtId="0" fontId="65" fillId="12" borderId="83" xfId="0" applyFont="1" applyFill="1" applyBorder="1" applyAlignment="1" applyProtection="1">
      <alignment horizontal="right"/>
      <protection locked="0" hidden="1"/>
    </xf>
    <xf numFmtId="0" fontId="66" fillId="12" borderId="34" xfId="0" applyFont="1" applyFill="1" applyBorder="1" applyAlignment="1" applyProtection="1">
      <alignment horizontal="right"/>
      <protection locked="0" hidden="1"/>
    </xf>
    <xf numFmtId="0" fontId="65" fillId="12" borderId="35" xfId="0" applyFont="1" applyFill="1" applyBorder="1" applyAlignment="1" applyProtection="1">
      <alignment horizontal="right"/>
      <protection locked="0" hidden="1"/>
    </xf>
    <xf numFmtId="0" fontId="65" fillId="12" borderId="33" xfId="0" applyFont="1" applyFill="1" applyBorder="1" applyAlignment="1" applyProtection="1">
      <alignment horizontal="right"/>
      <protection locked="0" hidden="1"/>
    </xf>
    <xf numFmtId="0" fontId="66" fillId="12" borderId="31" xfId="0" applyFont="1" applyFill="1" applyBorder="1" applyAlignment="1" applyProtection="1">
      <alignment shrinkToFit="1"/>
      <protection locked="0" hidden="1"/>
    </xf>
    <xf numFmtId="0" fontId="65" fillId="12" borderId="83" xfId="0" quotePrefix="1" applyFont="1" applyFill="1" applyBorder="1" applyAlignment="1" applyProtection="1">
      <alignment horizontal="right"/>
      <protection locked="0" hidden="1"/>
    </xf>
    <xf numFmtId="0" fontId="66" fillId="12" borderId="34" xfId="0" applyFont="1" applyFill="1" applyBorder="1" applyAlignment="1" applyProtection="1">
      <alignment shrinkToFit="1"/>
      <protection locked="0" hidden="1"/>
    </xf>
    <xf numFmtId="0" fontId="65" fillId="12" borderId="33" xfId="0" quotePrefix="1" applyFont="1" applyFill="1" applyBorder="1" applyAlignment="1" applyProtection="1">
      <alignment horizontal="right"/>
      <protection locked="0" hidden="1"/>
    </xf>
    <xf numFmtId="0" fontId="65" fillId="12" borderId="71" xfId="0" applyFont="1" applyFill="1" applyBorder="1" applyAlignment="1" applyProtection="1">
      <alignment horizontal="right"/>
      <protection locked="0" hidden="1"/>
    </xf>
    <xf numFmtId="0" fontId="66" fillId="12" borderId="76" xfId="0" applyFont="1" applyFill="1" applyBorder="1" applyAlignment="1" applyProtection="1">
      <alignment horizontal="right"/>
      <protection locked="0" hidden="1"/>
    </xf>
    <xf numFmtId="0" fontId="65" fillId="12" borderId="26" xfId="0" applyFont="1" applyFill="1" applyBorder="1" applyAlignment="1" applyProtection="1">
      <alignment horizontal="right"/>
      <protection locked="0" hidden="1"/>
    </xf>
    <xf numFmtId="0" fontId="66" fillId="12" borderId="16" xfId="0" applyFont="1" applyFill="1" applyBorder="1" applyAlignment="1" applyProtection="1">
      <alignment horizontal="right"/>
      <protection locked="0" hidden="1"/>
    </xf>
    <xf numFmtId="0" fontId="65" fillId="12" borderId="75" xfId="0" applyFont="1" applyFill="1" applyBorder="1" applyAlignment="1" applyProtection="1">
      <alignment horizontal="right"/>
      <protection locked="0" hidden="1"/>
    </xf>
    <xf numFmtId="0" fontId="66" fillId="12" borderId="74" xfId="0" applyFont="1" applyFill="1" applyBorder="1" applyAlignment="1" applyProtection="1">
      <alignment shrinkToFit="1"/>
      <protection locked="0" hidden="1"/>
    </xf>
    <xf numFmtId="0" fontId="65" fillId="12" borderId="72" xfId="0" quotePrefix="1" applyFont="1" applyFill="1" applyBorder="1" applyAlignment="1" applyProtection="1">
      <alignment horizontal="right"/>
      <protection locked="0" hidden="1"/>
    </xf>
    <xf numFmtId="0" fontId="66" fillId="12" borderId="76" xfId="0" applyFont="1" applyFill="1" applyBorder="1" applyAlignment="1" applyProtection="1">
      <alignment shrinkToFit="1"/>
      <protection locked="0" hidden="1"/>
    </xf>
    <xf numFmtId="0" fontId="65" fillId="12" borderId="15" xfId="0" quotePrefix="1" applyFont="1" applyFill="1" applyBorder="1" applyAlignment="1" applyProtection="1">
      <alignment horizontal="right"/>
      <protection locked="0" hidden="1"/>
    </xf>
    <xf numFmtId="0" fontId="66" fillId="12" borderId="16" xfId="0" applyFont="1" applyFill="1" applyBorder="1" applyAlignment="1" applyProtection="1">
      <alignment shrinkToFit="1"/>
      <protection locked="0" hidden="1"/>
    </xf>
    <xf numFmtId="0" fontId="66" fillId="12" borderId="20" xfId="0" applyFont="1" applyFill="1" applyBorder="1" applyAlignment="1" applyProtection="1">
      <alignment shrinkToFit="1"/>
      <protection locked="0" hidden="1"/>
    </xf>
    <xf numFmtId="0" fontId="65" fillId="12" borderId="72" xfId="0" applyFont="1" applyFill="1" applyBorder="1" applyAlignment="1" applyProtection="1">
      <alignment horizontal="right"/>
      <protection locked="0" hidden="1"/>
    </xf>
    <xf numFmtId="0" fontId="65" fillId="0" borderId="15" xfId="0" quotePrefix="1" applyFont="1" applyBorder="1" applyAlignment="1" applyProtection="1">
      <alignment horizontal="right"/>
      <protection locked="0" hidden="1"/>
    </xf>
    <xf numFmtId="0" fontId="66" fillId="0" borderId="16" xfId="0" applyFont="1" applyBorder="1" applyAlignment="1" applyProtection="1">
      <alignment shrinkToFit="1"/>
      <protection locked="0" hidden="1"/>
    </xf>
    <xf numFmtId="0" fontId="66" fillId="0" borderId="20" xfId="0" applyFont="1" applyBorder="1" applyAlignment="1" applyProtection="1">
      <alignment shrinkToFit="1"/>
      <protection locked="0" hidden="1"/>
    </xf>
    <xf numFmtId="0" fontId="65" fillId="12" borderId="81" xfId="0" applyFont="1" applyFill="1" applyBorder="1" applyAlignment="1" applyProtection="1">
      <alignment horizontal="right"/>
      <protection locked="0" hidden="1"/>
    </xf>
    <xf numFmtId="0" fontId="66" fillId="12" borderId="39" xfId="0" applyFont="1" applyFill="1" applyBorder="1" applyAlignment="1" applyProtection="1">
      <alignment horizontal="right"/>
      <protection locked="0" hidden="1"/>
    </xf>
    <xf numFmtId="0" fontId="65" fillId="12" borderId="40" xfId="0" applyFont="1" applyFill="1" applyBorder="1" applyAlignment="1" applyProtection="1">
      <alignment horizontal="right"/>
      <protection locked="0" hidden="1"/>
    </xf>
    <xf numFmtId="0" fontId="65" fillId="12" borderId="38" xfId="0" applyFont="1" applyFill="1" applyBorder="1" applyAlignment="1" applyProtection="1">
      <alignment horizontal="right"/>
      <protection locked="0" hidden="1"/>
    </xf>
    <xf numFmtId="0" fontId="66" fillId="12" borderId="37" xfId="0" applyFont="1" applyFill="1" applyBorder="1" applyAlignment="1" applyProtection="1">
      <alignment shrinkToFit="1"/>
      <protection locked="0" hidden="1"/>
    </xf>
    <xf numFmtId="0" fontId="65" fillId="12" borderId="81" xfId="0" quotePrefix="1" applyFont="1" applyFill="1" applyBorder="1" applyAlignment="1" applyProtection="1">
      <alignment horizontal="right"/>
      <protection locked="0" hidden="1"/>
    </xf>
    <xf numFmtId="0" fontId="66" fillId="12" borderId="39" xfId="0" applyFont="1" applyFill="1" applyBorder="1" applyAlignment="1" applyProtection="1">
      <alignment shrinkToFit="1"/>
      <protection locked="0" hidden="1"/>
    </xf>
    <xf numFmtId="0" fontId="65" fillId="12" borderId="38" xfId="0" quotePrefix="1" applyFont="1" applyFill="1" applyBorder="1" applyAlignment="1" applyProtection="1">
      <alignment horizontal="right"/>
      <protection locked="0" hidden="1"/>
    </xf>
    <xf numFmtId="0" fontId="43" fillId="0" borderId="13" xfId="0" applyFont="1" applyBorder="1" applyAlignment="1" applyProtection="1">
      <alignment horizontal="left" vertical="center"/>
      <protection locked="0" hidden="1"/>
    </xf>
    <xf numFmtId="0" fontId="66" fillId="12" borderId="77" xfId="0" applyFont="1" applyFill="1" applyBorder="1" applyAlignment="1" applyProtection="1">
      <alignment horizontal="right"/>
      <protection locked="0" hidden="1"/>
    </xf>
    <xf numFmtId="0" fontId="65" fillId="12" borderId="75" xfId="0" quotePrefix="1" applyFont="1" applyFill="1" applyBorder="1" applyAlignment="1" applyProtection="1">
      <alignment horizontal="right"/>
      <protection locked="0" hidden="1"/>
    </xf>
    <xf numFmtId="0" fontId="66" fillId="12" borderId="78" xfId="0" applyFont="1" applyFill="1" applyBorder="1" applyAlignment="1" applyProtection="1">
      <alignment shrinkToFit="1"/>
      <protection locked="0" hidden="1"/>
    </xf>
    <xf numFmtId="0" fontId="65" fillId="0" borderId="75" xfId="0" quotePrefix="1" applyFont="1" applyBorder="1" applyAlignment="1" applyProtection="1">
      <alignment horizontal="right"/>
      <protection locked="0" hidden="1"/>
    </xf>
    <xf numFmtId="0" fontId="66" fillId="0" borderId="76" xfId="0" applyFont="1" applyBorder="1" applyAlignment="1" applyProtection="1">
      <alignment shrinkToFit="1"/>
      <protection locked="0" hidden="1"/>
    </xf>
    <xf numFmtId="0" fontId="66" fillId="0" borderId="74" xfId="0" applyFont="1" applyBorder="1" applyAlignment="1" applyProtection="1">
      <alignment shrinkToFit="1"/>
      <protection locked="0" hidden="1"/>
    </xf>
    <xf numFmtId="0" fontId="65" fillId="12" borderId="17" xfId="0" applyFont="1" applyFill="1" applyBorder="1" applyAlignment="1" applyProtection="1">
      <alignment horizontal="right"/>
      <protection locked="0" hidden="1"/>
    </xf>
    <xf numFmtId="0" fontId="65" fillId="12" borderId="15" xfId="0" applyFont="1" applyFill="1" applyBorder="1" applyAlignment="1" applyProtection="1">
      <alignment horizontal="right"/>
      <protection locked="0" hidden="1"/>
    </xf>
    <xf numFmtId="0" fontId="66" fillId="12" borderId="20" xfId="0" applyFont="1" applyFill="1" applyBorder="1" applyProtection="1">
      <protection locked="0" hidden="1"/>
    </xf>
    <xf numFmtId="0" fontId="66" fillId="0" borderId="16" xfId="0" applyFont="1" applyBorder="1" applyAlignment="1" applyProtection="1">
      <alignment horizontal="right"/>
      <protection locked="0" hidden="1"/>
    </xf>
    <xf numFmtId="0" fontId="65" fillId="0" borderId="17" xfId="0" applyFont="1" applyBorder="1" applyAlignment="1" applyProtection="1">
      <alignment horizontal="right"/>
      <protection locked="0" hidden="1"/>
    </xf>
    <xf numFmtId="0" fontId="65" fillId="0" borderId="15" xfId="0" applyFont="1" applyBorder="1" applyAlignment="1" applyProtection="1">
      <alignment horizontal="right"/>
      <protection locked="0" hidden="1"/>
    </xf>
    <xf numFmtId="0" fontId="55" fillId="13" borderId="0" xfId="0" applyFont="1" applyFill="1" applyAlignment="1" applyProtection="1">
      <alignment horizontal="center"/>
      <protection locked="0"/>
    </xf>
    <xf numFmtId="0" fontId="55" fillId="13" borderId="0" xfId="0" applyFont="1" applyFill="1" applyProtection="1">
      <protection locked="0"/>
    </xf>
    <xf numFmtId="0" fontId="60" fillId="12" borderId="0" xfId="0" applyFont="1" applyFill="1" applyAlignment="1" applyProtection="1">
      <alignment vertical="center"/>
      <protection hidden="1"/>
    </xf>
    <xf numFmtId="164" fontId="60" fillId="12" borderId="0" xfId="0" applyNumberFormat="1" applyFont="1" applyFill="1" applyAlignment="1" applyProtection="1">
      <alignment horizontal="right" vertical="center"/>
      <protection hidden="1"/>
    </xf>
    <xf numFmtId="0" fontId="60" fillId="0" borderId="0" xfId="0" applyFont="1" applyAlignment="1" applyProtection="1">
      <alignment vertical="center"/>
      <protection hidden="1"/>
    </xf>
    <xf numFmtId="165" fontId="60" fillId="0" borderId="0" xfId="0" applyNumberFormat="1" applyFont="1" applyAlignment="1" applyProtection="1">
      <alignment horizontal="center" vertical="center" wrapText="1"/>
      <protection hidden="1"/>
    </xf>
    <xf numFmtId="0" fontId="60" fillId="0" borderId="1" xfId="0" applyFont="1" applyBorder="1" applyAlignment="1" applyProtection="1">
      <alignment horizontal="center" vertical="center"/>
      <protection hidden="1"/>
    </xf>
    <xf numFmtId="0" fontId="59" fillId="0" borderId="1" xfId="0" applyFont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 vertical="center"/>
      <protection hidden="1"/>
    </xf>
    <xf numFmtId="0" fontId="60" fillId="0" borderId="0" xfId="0" applyFont="1" applyAlignment="1" applyProtection="1">
      <alignment horizontal="center" vertical="center"/>
      <protection hidden="1"/>
    </xf>
    <xf numFmtId="0" fontId="61" fillId="19" borderId="73" xfId="0" applyFont="1" applyFill="1" applyBorder="1" applyAlignment="1" applyProtection="1">
      <alignment horizontal="center" vertical="center"/>
      <protection hidden="1"/>
    </xf>
    <xf numFmtId="0" fontId="54" fillId="0" borderId="0" xfId="0" applyFont="1" applyProtection="1">
      <protection hidden="1"/>
    </xf>
    <xf numFmtId="165" fontId="64" fillId="0" borderId="0" xfId="0" applyNumberFormat="1" applyFont="1" applyAlignment="1" applyProtection="1">
      <alignment horizontal="center" wrapText="1"/>
      <protection hidden="1"/>
    </xf>
    <xf numFmtId="0" fontId="58" fillId="0" borderId="1" xfId="0" applyFont="1" applyBorder="1" applyAlignment="1" applyProtection="1">
      <alignment horizontal="center"/>
      <protection hidden="1"/>
    </xf>
    <xf numFmtId="0" fontId="61" fillId="0" borderId="1" xfId="0" applyFont="1" applyBorder="1" applyAlignment="1" applyProtection="1">
      <alignment horizontal="center"/>
      <protection hidden="1"/>
    </xf>
    <xf numFmtId="0" fontId="61" fillId="0" borderId="0" xfId="0" applyFont="1" applyAlignment="1" applyProtection="1">
      <alignment horizontal="center"/>
      <protection hidden="1"/>
    </xf>
    <xf numFmtId="0" fontId="54" fillId="0" borderId="0" xfId="0" applyFont="1" applyAlignment="1" applyProtection="1">
      <alignment horizontal="center" vertical="center"/>
      <protection hidden="1"/>
    </xf>
    <xf numFmtId="0" fontId="61" fillId="19" borderId="29" xfId="0" applyFont="1" applyFill="1" applyBorder="1" applyAlignment="1" applyProtection="1">
      <alignment horizontal="center" vertical="center"/>
      <protection hidden="1"/>
    </xf>
    <xf numFmtId="1" fontId="44" fillId="12" borderId="84" xfId="0" applyNumberFormat="1" applyFont="1" applyFill="1" applyBorder="1" applyAlignment="1" applyProtection="1">
      <alignment horizontal="center"/>
      <protection hidden="1"/>
    </xf>
    <xf numFmtId="2" fontId="43" fillId="12" borderId="79" xfId="0" applyNumberFormat="1" applyFont="1" applyFill="1" applyBorder="1" applyAlignment="1" applyProtection="1">
      <alignment horizontal="right"/>
      <protection hidden="1"/>
    </xf>
    <xf numFmtId="2" fontId="57" fillId="16" borderId="41" xfId="0" applyNumberFormat="1" applyFont="1" applyFill="1" applyBorder="1" applyAlignment="1" applyProtection="1">
      <alignment horizontal="right"/>
      <protection hidden="1"/>
    </xf>
    <xf numFmtId="164" fontId="55" fillId="0" borderId="0" xfId="0" applyNumberFormat="1" applyFont="1" applyProtection="1">
      <protection hidden="1"/>
    </xf>
    <xf numFmtId="164" fontId="43" fillId="12" borderId="0" xfId="0" applyNumberFormat="1" applyFont="1" applyFill="1" applyAlignment="1" applyProtection="1">
      <alignment horizontal="right"/>
      <protection hidden="1"/>
    </xf>
    <xf numFmtId="165" fontId="55" fillId="0" borderId="0" xfId="0" applyNumberFormat="1" applyFont="1" applyAlignment="1" applyProtection="1">
      <alignment horizontal="center" wrapText="1"/>
      <protection hidden="1"/>
    </xf>
    <xf numFmtId="0" fontId="55" fillId="0" borderId="1" xfId="0" applyFont="1" applyBorder="1" applyAlignment="1" applyProtection="1">
      <alignment horizontal="center"/>
      <protection hidden="1"/>
    </xf>
    <xf numFmtId="0" fontId="46" fillId="0" borderId="1" xfId="0" applyFont="1" applyBorder="1" applyAlignment="1" applyProtection="1">
      <alignment horizontal="center"/>
      <protection hidden="1"/>
    </xf>
    <xf numFmtId="0" fontId="46" fillId="0" borderId="22" xfId="0" applyFont="1" applyBorder="1" applyAlignment="1" applyProtection="1">
      <alignment horizontal="center"/>
      <protection hidden="1"/>
    </xf>
    <xf numFmtId="0" fontId="46" fillId="0" borderId="0" xfId="0" applyFont="1" applyAlignment="1" applyProtection="1">
      <alignment horizontal="center"/>
      <protection hidden="1"/>
    </xf>
    <xf numFmtId="0" fontId="55" fillId="0" borderId="11" xfId="0" applyFont="1" applyBorder="1" applyAlignment="1" applyProtection="1">
      <alignment horizontal="center" vertical="center"/>
      <protection hidden="1"/>
    </xf>
    <xf numFmtId="0" fontId="55" fillId="0" borderId="0" xfId="0" applyFont="1" applyProtection="1">
      <protection hidden="1"/>
    </xf>
    <xf numFmtId="164" fontId="43" fillId="0" borderId="0" xfId="0" applyNumberFormat="1" applyFont="1" applyAlignment="1" applyProtection="1">
      <alignment horizontal="right"/>
      <protection hidden="1"/>
    </xf>
    <xf numFmtId="2" fontId="57" fillId="16" borderId="87" xfId="0" applyNumberFormat="1" applyFont="1" applyFill="1" applyBorder="1" applyAlignment="1" applyProtection="1">
      <alignment horizontal="right"/>
      <protection hidden="1"/>
    </xf>
    <xf numFmtId="0" fontId="55" fillId="0" borderId="24" xfId="0" applyFont="1" applyBorder="1" applyAlignment="1" applyProtection="1">
      <alignment horizontal="center"/>
      <protection hidden="1"/>
    </xf>
    <xf numFmtId="2" fontId="56" fillId="17" borderId="29" xfId="0" applyNumberFormat="1" applyFont="1" applyFill="1" applyBorder="1" applyAlignment="1" applyProtection="1">
      <alignment vertical="center"/>
      <protection hidden="1"/>
    </xf>
    <xf numFmtId="164" fontId="45" fillId="0" borderId="0" xfId="0" applyNumberFormat="1" applyFont="1" applyAlignment="1" applyProtection="1">
      <alignment vertical="center"/>
      <protection hidden="1"/>
    </xf>
    <xf numFmtId="0" fontId="45" fillId="0" borderId="0" xfId="0" applyFont="1" applyAlignment="1" applyProtection="1">
      <alignment vertical="center"/>
      <protection hidden="1"/>
    </xf>
    <xf numFmtId="0" fontId="45" fillId="12" borderId="17" xfId="0" applyFont="1" applyFill="1" applyBorder="1" applyAlignment="1" applyProtection="1">
      <alignment vertical="center"/>
      <protection hidden="1"/>
    </xf>
    <xf numFmtId="0" fontId="45" fillId="12" borderId="20" xfId="0" applyFont="1" applyFill="1" applyBorder="1" applyAlignment="1" applyProtection="1">
      <alignment vertical="center"/>
      <protection hidden="1"/>
    </xf>
    <xf numFmtId="0" fontId="46" fillId="0" borderId="25" xfId="0" applyFont="1" applyBorder="1" applyAlignment="1" applyProtection="1">
      <alignment horizontal="center"/>
      <protection hidden="1"/>
    </xf>
    <xf numFmtId="0" fontId="55" fillId="0" borderId="0" xfId="0" applyFont="1" applyAlignment="1" applyProtection="1">
      <alignment horizontal="center" vertical="center"/>
      <protection hidden="1"/>
    </xf>
    <xf numFmtId="0" fontId="61" fillId="0" borderId="0" xfId="0" applyFont="1" applyAlignment="1" applyProtection="1">
      <alignment horizontal="center" vertical="center" wrapText="1"/>
      <protection hidden="1"/>
    </xf>
    <xf numFmtId="0" fontId="61" fillId="0" borderId="0" xfId="0" applyFont="1" applyAlignment="1" applyProtection="1">
      <alignment horizontal="center" vertical="center"/>
      <protection hidden="1"/>
    </xf>
    <xf numFmtId="1" fontId="44" fillId="12" borderId="79" xfId="0" applyNumberFormat="1" applyFont="1" applyFill="1" applyBorder="1" applyAlignment="1" applyProtection="1">
      <alignment horizontal="center"/>
      <protection hidden="1"/>
    </xf>
    <xf numFmtId="1" fontId="43" fillId="0" borderId="32" xfId="0" applyNumberFormat="1" applyFont="1" applyBorder="1" applyAlignment="1" applyProtection="1">
      <alignment horizontal="center" vertical="center"/>
      <protection hidden="1"/>
    </xf>
    <xf numFmtId="0" fontId="43" fillId="0" borderId="32" xfId="0" applyFont="1" applyBorder="1" applyAlignment="1" applyProtection="1">
      <alignment horizontal="center" vertical="center"/>
      <protection hidden="1"/>
    </xf>
    <xf numFmtId="164" fontId="43" fillId="0" borderId="32" xfId="0" applyNumberFormat="1" applyFont="1" applyBorder="1" applyAlignment="1" applyProtection="1">
      <alignment horizontal="center"/>
      <protection hidden="1"/>
    </xf>
    <xf numFmtId="1" fontId="43" fillId="0" borderId="11" xfId="0" applyNumberFormat="1" applyFont="1" applyBorder="1" applyAlignment="1" applyProtection="1">
      <alignment horizontal="center" vertical="center"/>
      <protection hidden="1"/>
    </xf>
    <xf numFmtId="0" fontId="43" fillId="0" borderId="13" xfId="0" applyFont="1" applyBorder="1" applyAlignment="1" applyProtection="1">
      <alignment horizontal="center" vertical="center"/>
      <protection hidden="1"/>
    </xf>
    <xf numFmtId="164" fontId="43" fillId="0" borderId="11" xfId="0" applyNumberFormat="1" applyFont="1" applyBorder="1" applyAlignment="1" applyProtection="1">
      <alignment horizontal="center"/>
      <protection hidden="1"/>
    </xf>
    <xf numFmtId="1" fontId="43" fillId="0" borderId="28" xfId="0" applyNumberFormat="1" applyFont="1" applyBorder="1" applyAlignment="1" applyProtection="1">
      <alignment horizontal="center" vertical="center"/>
      <protection hidden="1"/>
    </xf>
    <xf numFmtId="0" fontId="43" fillId="0" borderId="28" xfId="0" applyFont="1" applyBorder="1" applyAlignment="1" applyProtection="1">
      <alignment horizontal="center" vertical="center"/>
      <protection hidden="1"/>
    </xf>
    <xf numFmtId="164" fontId="43" fillId="0" borderId="23" xfId="0" applyNumberFormat="1" applyFont="1" applyBorder="1" applyAlignment="1" applyProtection="1">
      <alignment horizontal="center"/>
      <protection hidden="1"/>
    </xf>
    <xf numFmtId="0" fontId="43" fillId="0" borderId="11" xfId="0" applyFont="1" applyBorder="1" applyAlignment="1" applyProtection="1">
      <alignment horizontal="center" vertical="center"/>
      <protection hidden="1"/>
    </xf>
    <xf numFmtId="0" fontId="43" fillId="0" borderId="23" xfId="0" applyFont="1" applyBorder="1" applyAlignment="1" applyProtection="1">
      <alignment horizontal="center" vertical="center"/>
      <protection hidden="1"/>
    </xf>
    <xf numFmtId="0" fontId="43" fillId="12" borderId="32" xfId="0" applyFont="1" applyFill="1" applyBorder="1" applyAlignment="1" applyProtection="1">
      <alignment horizontal="center" vertical="center"/>
      <protection hidden="1"/>
    </xf>
    <xf numFmtId="0" fontId="43" fillId="12" borderId="11" xfId="0" applyFont="1" applyFill="1" applyBorder="1" applyAlignment="1" applyProtection="1">
      <alignment horizontal="center" vertical="center"/>
      <protection hidden="1"/>
    </xf>
    <xf numFmtId="0" fontId="43" fillId="12" borderId="23" xfId="0" applyFont="1" applyFill="1" applyBorder="1" applyAlignment="1" applyProtection="1">
      <alignment horizontal="center" vertical="center"/>
      <protection hidden="1"/>
    </xf>
    <xf numFmtId="0" fontId="44" fillId="15" borderId="13" xfId="0" applyFont="1" applyFill="1" applyBorder="1" applyAlignment="1" applyProtection="1">
      <alignment horizontal="center"/>
      <protection hidden="1"/>
    </xf>
    <xf numFmtId="165" fontId="44" fillId="12" borderId="71" xfId="0" applyNumberFormat="1" applyFont="1" applyFill="1" applyBorder="1" applyAlignment="1" applyProtection="1">
      <alignment horizontal="center"/>
      <protection hidden="1"/>
    </xf>
    <xf numFmtId="165" fontId="44" fillId="12" borderId="72" xfId="0" applyNumberFormat="1" applyFont="1" applyFill="1" applyBorder="1" applyAlignment="1" applyProtection="1">
      <alignment horizontal="center"/>
      <protection hidden="1"/>
    </xf>
    <xf numFmtId="0" fontId="44" fillId="15" borderId="11" xfId="0" applyFont="1" applyFill="1" applyBorder="1" applyAlignment="1" applyProtection="1">
      <alignment horizontal="center"/>
      <protection hidden="1"/>
    </xf>
    <xf numFmtId="0" fontId="44" fillId="15" borderId="28" xfId="0" applyFont="1" applyFill="1" applyBorder="1" applyAlignment="1" applyProtection="1">
      <alignment horizontal="center"/>
      <protection hidden="1"/>
    </xf>
    <xf numFmtId="165" fontId="44" fillId="12" borderId="81" xfId="0" applyNumberFormat="1" applyFont="1" applyFill="1" applyBorder="1" applyAlignment="1" applyProtection="1">
      <alignment horizontal="center"/>
      <protection hidden="1"/>
    </xf>
    <xf numFmtId="0" fontId="44" fillId="15" borderId="32" xfId="0" applyFont="1" applyFill="1" applyBorder="1" applyAlignment="1" applyProtection="1">
      <alignment horizontal="center"/>
      <protection hidden="1"/>
    </xf>
    <xf numFmtId="165" fontId="44" fillId="12" borderId="36" xfId="0" applyNumberFormat="1" applyFont="1" applyFill="1" applyBorder="1" applyAlignment="1" applyProtection="1">
      <alignment horizontal="center"/>
      <protection hidden="1"/>
    </xf>
    <xf numFmtId="165" fontId="44" fillId="12" borderId="21" xfId="0" applyNumberFormat="1" applyFont="1" applyFill="1" applyBorder="1" applyAlignment="1" applyProtection="1">
      <alignment horizontal="center"/>
      <protection hidden="1"/>
    </xf>
    <xf numFmtId="165" fontId="44" fillId="12" borderId="82" xfId="0" applyNumberFormat="1" applyFont="1" applyFill="1" applyBorder="1" applyAlignment="1" applyProtection="1">
      <alignment horizontal="center"/>
      <protection hidden="1"/>
    </xf>
    <xf numFmtId="0" fontId="40" fillId="0" borderId="0" xfId="0" applyFont="1" applyAlignment="1" applyProtection="1">
      <alignment horizontal="center" vertical="center"/>
      <protection hidden="1"/>
    </xf>
    <xf numFmtId="0" fontId="74" fillId="13" borderId="0" xfId="0" applyFont="1" applyFill="1" applyAlignment="1" applyProtection="1">
      <alignment horizontal="center" vertical="center" wrapText="1" shrinkToFit="1"/>
    </xf>
    <xf numFmtId="0" fontId="75" fillId="0" borderId="0" xfId="0" applyFont="1" applyAlignment="1" applyProtection="1">
      <alignment horizontal="center" vertical="center" wrapText="1" shrinkToFit="1"/>
    </xf>
    <xf numFmtId="0" fontId="37" fillId="13" borderId="0" xfId="0" applyFont="1" applyFill="1" applyAlignment="1">
      <alignment horizontal="center" vertical="center"/>
    </xf>
    <xf numFmtId="0" fontId="38" fillId="13" borderId="0" xfId="0" applyFont="1" applyFill="1" applyAlignment="1">
      <alignment vertical="center"/>
    </xf>
    <xf numFmtId="0" fontId="20" fillId="19" borderId="27" xfId="0" applyFont="1" applyFill="1" applyBorder="1" applyAlignment="1">
      <alignment horizontal="center" vertical="center"/>
    </xf>
    <xf numFmtId="0" fontId="20" fillId="19" borderId="13" xfId="0" applyFont="1" applyFill="1" applyBorder="1" applyAlignment="1">
      <alignment horizontal="center" vertical="center"/>
    </xf>
    <xf numFmtId="0" fontId="31" fillId="13" borderId="26" xfId="0" applyFont="1" applyFill="1" applyBorder="1" applyAlignment="1">
      <alignment horizontal="left" vertical="center"/>
    </xf>
    <xf numFmtId="0" fontId="76" fillId="13" borderId="0" xfId="0" applyFont="1" applyFill="1" applyAlignment="1" applyProtection="1">
      <alignment horizontal="center" vertical="center" shrinkToFit="1"/>
    </xf>
    <xf numFmtId="20" fontId="20" fillId="19" borderId="27" xfId="0" applyNumberFormat="1" applyFont="1" applyFill="1" applyBorder="1" applyAlignment="1">
      <alignment horizontal="center" vertical="center"/>
    </xf>
    <xf numFmtId="20" fontId="20" fillId="19" borderId="13" xfId="0" applyNumberFormat="1" applyFont="1" applyFill="1" applyBorder="1" applyAlignment="1">
      <alignment horizontal="center" vertical="center"/>
    </xf>
    <xf numFmtId="0" fontId="19" fillId="13" borderId="0" xfId="0" applyFont="1" applyFill="1" applyAlignment="1">
      <alignment horizontal="center" vertical="top"/>
    </xf>
    <xf numFmtId="0" fontId="28" fillId="17" borderId="26" xfId="0" applyFont="1" applyFill="1" applyBorder="1" applyAlignment="1" applyProtection="1">
      <alignment horizontal="right" vertical="center" shrinkToFit="1"/>
      <protection locked="0"/>
    </xf>
    <xf numFmtId="0" fontId="20" fillId="19" borderId="11" xfId="0" applyFont="1" applyFill="1" applyBorder="1" applyAlignment="1">
      <alignment horizontal="center" vertical="center"/>
    </xf>
    <xf numFmtId="0" fontId="39" fillId="0" borderId="0" xfId="0" applyFont="1" applyAlignment="1">
      <alignment horizontal="center"/>
    </xf>
    <xf numFmtId="0" fontId="19" fillId="0" borderId="0" xfId="0" applyFont="1" applyAlignment="1">
      <alignment horizontal="center" vertical="top" wrapText="1"/>
    </xf>
    <xf numFmtId="0" fontId="19" fillId="0" borderId="0" xfId="0" applyFont="1" applyAlignment="1">
      <alignment horizontal="center" vertical="top"/>
    </xf>
    <xf numFmtId="0" fontId="20" fillId="19" borderId="27" xfId="0" applyFont="1" applyFill="1" applyBorder="1" applyAlignment="1">
      <alignment horizontal="center" vertical="center" wrapText="1"/>
    </xf>
    <xf numFmtId="0" fontId="20" fillId="19" borderId="13" xfId="0" applyFont="1" applyFill="1" applyBorder="1" applyAlignment="1">
      <alignment horizontal="center" vertical="center" wrapText="1"/>
    </xf>
    <xf numFmtId="0" fontId="36" fillId="0" borderId="26" xfId="0" applyFont="1" applyBorder="1" applyAlignment="1" applyProtection="1">
      <alignment horizontal="center" vertical="top"/>
      <protection locked="0"/>
    </xf>
    <xf numFmtId="2" fontId="70" fillId="0" borderId="85" xfId="0" applyNumberFormat="1" applyFont="1" applyBorder="1" applyAlignment="1" applyProtection="1">
      <alignment horizontal="center" vertical="center"/>
      <protection hidden="1"/>
    </xf>
    <xf numFmtId="2" fontId="70" fillId="0" borderId="86" xfId="0" applyNumberFormat="1" applyFont="1" applyBorder="1" applyAlignment="1" applyProtection="1">
      <alignment horizontal="center" vertical="center"/>
      <protection hidden="1"/>
    </xf>
    <xf numFmtId="0" fontId="61" fillId="19" borderId="49" xfId="0" applyFont="1" applyFill="1" applyBorder="1" applyAlignment="1">
      <alignment horizontal="center" vertical="center"/>
    </xf>
    <xf numFmtId="0" fontId="61" fillId="19" borderId="50" xfId="0" applyFont="1" applyFill="1" applyBorder="1" applyAlignment="1">
      <alignment horizontal="center" vertical="center"/>
    </xf>
    <xf numFmtId="0" fontId="61" fillId="19" borderId="73" xfId="0" applyFont="1" applyFill="1" applyBorder="1" applyAlignment="1" applyProtection="1">
      <alignment horizontal="center" vertical="center" wrapText="1"/>
      <protection hidden="1"/>
    </xf>
    <xf numFmtId="0" fontId="61" fillId="19" borderId="29" xfId="0" applyFont="1" applyFill="1" applyBorder="1" applyAlignment="1" applyProtection="1">
      <alignment horizontal="center" vertical="center"/>
      <protection hidden="1"/>
    </xf>
    <xf numFmtId="0" fontId="61" fillId="19" borderId="43" xfId="0" applyFont="1" applyFill="1" applyBorder="1" applyAlignment="1" applyProtection="1">
      <alignment horizontal="center" vertical="center" wrapText="1"/>
      <protection hidden="1"/>
    </xf>
    <xf numFmtId="0" fontId="61" fillId="19" borderId="42" xfId="0" applyFont="1" applyFill="1" applyBorder="1" applyAlignment="1" applyProtection="1">
      <alignment horizontal="center" vertical="center"/>
      <protection hidden="1"/>
    </xf>
    <xf numFmtId="0" fontId="61" fillId="19" borderId="54" xfId="0" applyFont="1" applyFill="1" applyBorder="1" applyAlignment="1">
      <alignment horizontal="center"/>
    </xf>
    <xf numFmtId="0" fontId="58" fillId="19" borderId="55" xfId="0" applyFont="1" applyFill="1" applyBorder="1" applyAlignment="1">
      <alignment horizontal="center"/>
    </xf>
    <xf numFmtId="0" fontId="61" fillId="19" borderId="55" xfId="0" applyFont="1" applyFill="1" applyBorder="1" applyAlignment="1">
      <alignment horizontal="center"/>
    </xf>
    <xf numFmtId="0" fontId="61" fillId="19" borderId="56" xfId="0" applyFont="1" applyFill="1" applyBorder="1" applyAlignment="1">
      <alignment horizontal="center"/>
    </xf>
    <xf numFmtId="0" fontId="61" fillId="19" borderId="57" xfId="0" applyFont="1" applyFill="1" applyBorder="1" applyAlignment="1">
      <alignment horizontal="center"/>
    </xf>
    <xf numFmtId="0" fontId="61" fillId="19" borderId="58" xfId="0" applyFont="1" applyFill="1" applyBorder="1" applyAlignment="1">
      <alignment horizontal="center"/>
    </xf>
    <xf numFmtId="0" fontId="58" fillId="19" borderId="56" xfId="0" applyFont="1" applyFill="1" applyBorder="1" applyAlignment="1">
      <alignment horizontal="center"/>
    </xf>
    <xf numFmtId="0" fontId="61" fillId="19" borderId="59" xfId="0" applyFont="1" applyFill="1" applyBorder="1" applyAlignment="1">
      <alignment horizontal="center"/>
    </xf>
    <xf numFmtId="0" fontId="57" fillId="12" borderId="0" xfId="0" applyFont="1" applyFill="1" applyAlignment="1" applyProtection="1">
      <alignment horizontal="left" vertical="center"/>
      <protection locked="0" hidden="1"/>
    </xf>
    <xf numFmtId="0" fontId="61" fillId="19" borderId="52" xfId="0" applyFont="1" applyFill="1" applyBorder="1" applyAlignment="1">
      <alignment horizontal="center" vertical="center"/>
    </xf>
    <xf numFmtId="0" fontId="58" fillId="19" borderId="53" xfId="0" applyFont="1" applyFill="1" applyBorder="1" applyAlignment="1">
      <alignment horizontal="center" vertical="center"/>
    </xf>
    <xf numFmtId="0" fontId="61" fillId="19" borderId="12" xfId="0" applyFont="1" applyFill="1" applyBorder="1" applyAlignment="1">
      <alignment horizontal="center" vertical="center"/>
    </xf>
    <xf numFmtId="0" fontId="61" fillId="19" borderId="28" xfId="0" applyFont="1" applyFill="1" applyBorder="1" applyAlignment="1">
      <alignment horizontal="center" vertical="center"/>
    </xf>
    <xf numFmtId="0" fontId="63" fillId="19" borderId="12" xfId="0" applyFont="1" applyFill="1" applyBorder="1" applyAlignment="1">
      <alignment horizontal="center" vertical="center" wrapText="1"/>
    </xf>
    <xf numFmtId="0" fontId="63" fillId="19" borderId="28" xfId="0" applyFont="1" applyFill="1" applyBorder="1" applyAlignment="1">
      <alignment horizontal="center" vertical="center"/>
    </xf>
    <xf numFmtId="20" fontId="61" fillId="19" borderId="49" xfId="0" applyNumberFormat="1" applyFont="1" applyFill="1" applyBorder="1" applyAlignment="1">
      <alignment horizontal="center" vertical="center"/>
    </xf>
    <xf numFmtId="0" fontId="58" fillId="19" borderId="50" xfId="0" applyFont="1" applyFill="1" applyBorder="1" applyAlignment="1">
      <alignment vertical="center"/>
    </xf>
    <xf numFmtId="0" fontId="61" fillId="19" borderId="12" xfId="0" applyFont="1" applyFill="1" applyBorder="1" applyAlignment="1">
      <alignment horizontal="center" vertical="center" wrapText="1"/>
    </xf>
    <xf numFmtId="0" fontId="58" fillId="19" borderId="28" xfId="0" applyFont="1" applyFill="1" applyBorder="1" applyAlignment="1">
      <alignment horizontal="center" vertical="center" wrapText="1"/>
    </xf>
    <xf numFmtId="0" fontId="58" fillId="19" borderId="50" xfId="0" applyFont="1" applyFill="1" applyBorder="1" applyAlignment="1">
      <alignment horizontal="center" vertical="center"/>
    </xf>
    <xf numFmtId="0" fontId="61" fillId="19" borderId="47" xfId="0" applyFont="1" applyFill="1" applyBorder="1" applyAlignment="1">
      <alignment horizontal="center" vertical="center"/>
    </xf>
    <xf numFmtId="0" fontId="61" fillId="19" borderId="45" xfId="0" applyFont="1" applyFill="1" applyBorder="1" applyAlignment="1">
      <alignment horizontal="center" vertical="center"/>
    </xf>
    <xf numFmtId="0" fontId="61" fillId="19" borderId="48" xfId="0" applyFont="1" applyFill="1" applyBorder="1" applyAlignment="1">
      <alignment horizontal="center" vertical="center"/>
    </xf>
    <xf numFmtId="0" fontId="61" fillId="19" borderId="44" xfId="0" applyFont="1" applyFill="1" applyBorder="1" applyAlignment="1">
      <alignment horizontal="center" vertical="center"/>
    </xf>
    <xf numFmtId="0" fontId="61" fillId="19" borderId="46" xfId="0" applyFont="1" applyFill="1" applyBorder="1" applyAlignment="1">
      <alignment horizontal="center" vertical="center"/>
    </xf>
    <xf numFmtId="0" fontId="74" fillId="13" borderId="0" xfId="0" applyFont="1" applyFill="1" applyAlignment="1">
      <alignment horizontal="center" vertical="center" wrapText="1" shrinkToFit="1"/>
    </xf>
    <xf numFmtId="0" fontId="76" fillId="13" borderId="0" xfId="0" applyFont="1" applyFill="1" applyAlignment="1">
      <alignment horizontal="center" vertical="center" wrapText="1" shrinkToFit="1"/>
    </xf>
    <xf numFmtId="0" fontId="53" fillId="13" borderId="0" xfId="0" applyFont="1" applyFill="1" applyAlignment="1">
      <alignment horizontal="center" vertical="center" wrapText="1"/>
    </xf>
    <xf numFmtId="0" fontId="56" fillId="13" borderId="0" xfId="0" applyFont="1" applyFill="1" applyAlignment="1">
      <alignment horizontal="center" vertical="top"/>
    </xf>
    <xf numFmtId="0" fontId="58" fillId="13" borderId="0" xfId="0" applyFont="1" applyFill="1" applyAlignment="1">
      <alignment horizontal="center" vertical="top"/>
    </xf>
    <xf numFmtId="0" fontId="71" fillId="13" borderId="51" xfId="0" applyFont="1" applyFill="1" applyBorder="1" applyAlignment="1">
      <alignment horizontal="center"/>
    </xf>
    <xf numFmtId="0" fontId="55" fillId="13" borderId="26" xfId="0" applyFont="1" applyFill="1" applyBorder="1" applyAlignment="1">
      <alignment horizontal="center"/>
    </xf>
    <xf numFmtId="0" fontId="55" fillId="13" borderId="0" xfId="0" applyFont="1" applyFill="1" applyAlignment="1" applyProtection="1">
      <alignment horizontal="center"/>
      <protection locked="0"/>
    </xf>
    <xf numFmtId="0" fontId="46" fillId="12" borderId="0" xfId="0" applyFont="1" applyFill="1" applyAlignment="1">
      <alignment horizontal="center"/>
    </xf>
    <xf numFmtId="0" fontId="64" fillId="13" borderId="26" xfId="0" applyFont="1" applyFill="1" applyBorder="1" applyAlignment="1">
      <alignment horizontal="center"/>
    </xf>
    <xf numFmtId="0" fontId="56" fillId="13" borderId="26" xfId="0" applyFont="1" applyFill="1" applyBorder="1" applyAlignment="1">
      <alignment horizontal="left"/>
    </xf>
    <xf numFmtId="0" fontId="56" fillId="13" borderId="26" xfId="0" applyFont="1" applyFill="1" applyBorder="1" applyAlignment="1">
      <alignment horizontal="right"/>
    </xf>
    <xf numFmtId="0" fontId="57" fillId="13" borderId="26" xfId="0" applyFont="1" applyFill="1" applyBorder="1" applyAlignment="1">
      <alignment horizontal="center"/>
    </xf>
    <xf numFmtId="0" fontId="46" fillId="0" borderId="0" xfId="0" applyFont="1" applyAlignment="1">
      <alignment horizontal="center" vertical="top"/>
    </xf>
    <xf numFmtId="0" fontId="48" fillId="0" borderId="0" xfId="0" applyFont="1" applyAlignment="1">
      <alignment horizontal="right" vertical="top" wrapText="1"/>
    </xf>
    <xf numFmtId="0" fontId="31" fillId="12" borderId="0" xfId="0" applyFont="1" applyFill="1" applyAlignment="1">
      <alignment horizontal="left" vertical="center"/>
    </xf>
    <xf numFmtId="20" fontId="20" fillId="14" borderId="12" xfId="0" applyNumberFormat="1" applyFont="1" applyFill="1" applyBorder="1" applyAlignment="1">
      <alignment horizontal="center" vertical="center"/>
    </xf>
    <xf numFmtId="20" fontId="20" fillId="14" borderId="13" xfId="0" applyNumberFormat="1" applyFont="1" applyFill="1" applyBorder="1" applyAlignment="1">
      <alignment horizontal="center" vertical="center"/>
    </xf>
    <xf numFmtId="0" fontId="20" fillId="14" borderId="12" xfId="0" applyFont="1" applyFill="1" applyBorder="1" applyAlignment="1">
      <alignment horizontal="center" vertical="center" wrapText="1"/>
    </xf>
    <xf numFmtId="0" fontId="20" fillId="14" borderId="13" xfId="0" applyFont="1" applyFill="1" applyBorder="1" applyAlignment="1">
      <alignment horizontal="center" vertical="center" wrapText="1"/>
    </xf>
    <xf numFmtId="0" fontId="20" fillId="14" borderId="12" xfId="0" applyFont="1" applyFill="1" applyBorder="1" applyAlignment="1">
      <alignment horizontal="center" vertical="center"/>
    </xf>
    <xf numFmtId="0" fontId="20" fillId="14" borderId="13" xfId="0" applyFont="1" applyFill="1" applyBorder="1" applyAlignment="1">
      <alignment horizontal="center" vertical="center"/>
    </xf>
    <xf numFmtId="0" fontId="20" fillId="14" borderId="64" xfId="0" applyFont="1" applyFill="1" applyBorder="1" applyAlignment="1">
      <alignment horizontal="center" vertical="center"/>
    </xf>
    <xf numFmtId="0" fontId="20" fillId="14" borderId="65" xfId="0" applyFont="1" applyFill="1" applyBorder="1" applyAlignment="1">
      <alignment horizontal="center" vertical="center"/>
    </xf>
    <xf numFmtId="0" fontId="27" fillId="14" borderId="12" xfId="0" applyFont="1" applyFill="1" applyBorder="1" applyAlignment="1">
      <alignment horizontal="center" vertical="center" wrapText="1"/>
    </xf>
    <xf numFmtId="0" fontId="27" fillId="14" borderId="13" xfId="0" applyFont="1" applyFill="1" applyBorder="1" applyAlignment="1">
      <alignment horizontal="center" vertical="center" wrapText="1"/>
    </xf>
    <xf numFmtId="0" fontId="25" fillId="13" borderId="0" xfId="0" applyFont="1" applyFill="1" applyAlignment="1">
      <alignment horizontal="center" vertical="center" wrapText="1" shrinkToFit="1"/>
    </xf>
    <xf numFmtId="0" fontId="25" fillId="13" borderId="0" xfId="0" applyFont="1" applyFill="1" applyAlignment="1">
      <alignment horizontal="center" vertical="center" wrapText="1"/>
    </xf>
    <xf numFmtId="0" fontId="28" fillId="13" borderId="0" xfId="0" applyFont="1" applyFill="1" applyAlignment="1">
      <alignment horizontal="center" vertical="center" wrapText="1" shrinkToFit="1"/>
    </xf>
    <xf numFmtId="0" fontId="28" fillId="13" borderId="0" xfId="0" applyFont="1" applyFill="1" applyAlignment="1">
      <alignment horizontal="center" vertical="top"/>
    </xf>
    <xf numFmtId="0" fontId="28" fillId="13" borderId="26" xfId="0" applyFont="1" applyFill="1" applyBorder="1" applyAlignment="1">
      <alignment horizontal="center"/>
    </xf>
    <xf numFmtId="0" fontId="28" fillId="13" borderId="26" xfId="0" applyFont="1" applyFill="1" applyBorder="1" applyAlignment="1">
      <alignment horizontal="right"/>
    </xf>
    <xf numFmtId="0" fontId="20" fillId="14" borderId="43" xfId="0" applyFont="1" applyFill="1" applyBorder="1" applyAlignment="1">
      <alignment horizontal="center" vertical="center" wrapText="1"/>
    </xf>
    <xf numFmtId="0" fontId="20" fillId="14" borderId="41" xfId="0" applyFont="1" applyFill="1" applyBorder="1" applyAlignment="1">
      <alignment horizontal="center" vertical="center"/>
    </xf>
    <xf numFmtId="0" fontId="20" fillId="14" borderId="66" xfId="0" applyFont="1" applyFill="1" applyBorder="1" applyAlignment="1">
      <alignment horizontal="center" vertical="center"/>
    </xf>
    <xf numFmtId="0" fontId="20" fillId="14" borderId="67" xfId="0" applyFont="1" applyFill="1" applyBorder="1" applyAlignment="1">
      <alignment horizontal="center" vertical="center"/>
    </xf>
    <xf numFmtId="0" fontId="20" fillId="14" borderId="68" xfId="0" applyFont="1" applyFill="1" applyBorder="1" applyAlignment="1">
      <alignment horizontal="center" vertical="center"/>
    </xf>
    <xf numFmtId="0" fontId="20" fillId="14" borderId="41" xfId="0" applyFont="1" applyFill="1" applyBorder="1" applyAlignment="1">
      <alignment horizontal="center" vertical="center" wrapText="1"/>
    </xf>
    <xf numFmtId="0" fontId="20" fillId="14" borderId="62" xfId="0" applyFont="1" applyFill="1" applyBorder="1" applyAlignment="1">
      <alignment horizontal="center"/>
    </xf>
    <xf numFmtId="0" fontId="20" fillId="14" borderId="63" xfId="0" applyFont="1" applyFill="1" applyBorder="1" applyAlignment="1">
      <alignment horizontal="center"/>
    </xf>
    <xf numFmtId="0" fontId="20" fillId="14" borderId="60" xfId="0" applyFont="1" applyFill="1" applyBorder="1" applyAlignment="1">
      <alignment horizontal="center"/>
    </xf>
    <xf numFmtId="0" fontId="20" fillId="14" borderId="61" xfId="0" applyFont="1" applyFill="1" applyBorder="1" applyAlignment="1">
      <alignment horizontal="center"/>
    </xf>
  </cellXfs>
  <cellStyles count="22">
    <cellStyle name="Akcent 1" xfId="1" builtinId="29" customBuiltin="1"/>
    <cellStyle name="Akcent 2" xfId="2" builtinId="33" customBuiltin="1"/>
    <cellStyle name="Akcent 3" xfId="3" builtinId="37" customBuiltin="1"/>
    <cellStyle name="Akcent 4" xfId="4" builtinId="41" customBuiltin="1"/>
    <cellStyle name="Akcent 5" xfId="5" builtinId="45" customBuiltin="1"/>
    <cellStyle name="Akcent 6" xfId="6" builtinId="49" customBuiltin="1"/>
    <cellStyle name="Dane wejściowe" xfId="7" builtinId="20" customBuiltin="1"/>
    <cellStyle name="Dane wyjściowe" xfId="8" builtinId="21" customBuiltin="1"/>
    <cellStyle name="Komórka połączona" xfId="9" builtinId="24" customBuiltin="1"/>
    <cellStyle name="Komórka zaznaczona" xfId="10" builtinId="23" customBuiltin="1"/>
    <cellStyle name="Nagłówek 1" xfId="11" builtinId="16" customBuiltin="1"/>
    <cellStyle name="Nagłówek 2" xfId="12" builtinId="17" customBuiltin="1"/>
    <cellStyle name="Nagłówek 3" xfId="13" builtinId="18" customBuiltin="1"/>
    <cellStyle name="Nagłówek 4" xfId="14" builtinId="19" customBuiltin="1"/>
    <cellStyle name="Normalny" xfId="0" builtinId="0"/>
    <cellStyle name="Normalny 2" xfId="15" xr:uid="{00000000-0005-0000-0000-00000F000000}"/>
    <cellStyle name="Obliczenia" xfId="16" builtinId="22" customBuiltin="1"/>
    <cellStyle name="Suma" xfId="17" builtinId="25" customBuiltin="1"/>
    <cellStyle name="Tekst objaśnienia" xfId="18" builtinId="53" customBuiltin="1"/>
    <cellStyle name="Tekst ostrzeżenia" xfId="19" builtinId="11" customBuiltin="1"/>
    <cellStyle name="Tytuł" xfId="20" builtinId="15" customBuiltin="1"/>
    <cellStyle name="Uwaga" xfId="21" builtinId="10" customBuiltin="1"/>
  </cellStyles>
  <dxfs count="157"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b val="0"/>
        <i val="0"/>
        <condense val="0"/>
        <extend val="0"/>
        <u/>
        <color auto="1"/>
      </font>
    </dxf>
    <dxf>
      <font>
        <b/>
        <i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strike/>
        <condense val="0"/>
        <extend val="0"/>
      </font>
    </dxf>
    <dxf>
      <font>
        <b val="0"/>
        <i val="0"/>
        <condense val="0"/>
        <extend val="0"/>
        <u/>
        <color auto="1"/>
      </font>
    </dxf>
    <dxf>
      <font>
        <b/>
        <i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ill>
        <patternFill>
          <bgColor rgb="FFFFFF99"/>
        </patternFill>
      </fill>
    </dxf>
    <dxf>
      <fill>
        <patternFill>
          <bgColor rgb="FFFFFF00"/>
        </patternFill>
      </fill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strike/>
        <condense val="0"/>
        <extend val="0"/>
      </font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b val="0"/>
        <i val="0"/>
        <condense val="0"/>
        <extend val="0"/>
        <u/>
        <color auto="1"/>
      </font>
    </dxf>
    <dxf>
      <font>
        <b/>
        <i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b/>
        <i val="0"/>
        <strike val="0"/>
        <condense val="0"/>
        <extend val="0"/>
        <color auto="1"/>
      </font>
    </dxf>
    <dxf>
      <font>
        <strike/>
        <condense val="0"/>
        <extend val="0"/>
      </font>
    </dxf>
    <dxf>
      <font>
        <b val="0"/>
        <i val="0"/>
        <condense val="0"/>
        <extend val="0"/>
        <u/>
        <color auto="1"/>
      </font>
    </dxf>
    <dxf>
      <font>
        <b/>
        <i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 val="0"/>
        <i val="0"/>
        <condense val="0"/>
        <extend val="0"/>
        <u/>
        <color auto="1"/>
      </font>
    </dxf>
    <dxf>
      <font>
        <b/>
        <i val="0"/>
        <strike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b val="0"/>
        <i val="0"/>
        <condense val="0"/>
        <extend val="0"/>
        <u/>
        <color auto="1"/>
      </font>
    </dxf>
    <dxf>
      <font>
        <b/>
        <i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 val="0"/>
        <i val="0"/>
        <condense val="0"/>
        <extend val="0"/>
        <u/>
        <color auto="1"/>
      </font>
    </dxf>
    <dxf>
      <font>
        <b/>
        <i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strike/>
        <condense val="0"/>
        <extend val="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99"/>
        </patternFill>
      </fill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b val="0"/>
        <i val="0"/>
        <condense val="0"/>
        <extend val="0"/>
        <u/>
        <color auto="1"/>
      </font>
    </dxf>
    <dxf>
      <font>
        <b/>
        <i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 val="0"/>
        <i val="0"/>
        <condense val="0"/>
        <extend val="0"/>
        <u/>
        <color auto="1"/>
      </font>
    </dxf>
    <dxf>
      <font>
        <b/>
        <i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 val="0"/>
        <i val="0"/>
        <condense val="0"/>
        <extend val="0"/>
        <u/>
        <color auto="1"/>
      </font>
    </dxf>
    <dxf>
      <font>
        <b/>
        <i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 val="0"/>
        <i val="0"/>
        <condense val="0"/>
        <extend val="0"/>
        <u/>
        <color auto="1"/>
      </font>
    </dxf>
    <dxf>
      <font>
        <b/>
        <i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b/>
        <i val="0"/>
        <strike val="0"/>
        <condense val="0"/>
        <extend val="0"/>
        <color auto="1"/>
      </font>
    </dxf>
    <dxf>
      <font>
        <strike/>
        <condense val="0"/>
        <extend val="0"/>
      </font>
    </dxf>
    <dxf>
      <font>
        <b/>
        <i val="0"/>
        <strike val="0"/>
        <condense val="0"/>
        <extend val="0"/>
        <color auto="1"/>
      </font>
    </dxf>
    <dxf>
      <font>
        <strike/>
        <condense val="0"/>
        <extend val="0"/>
      </font>
    </dxf>
    <dxf>
      <font>
        <b/>
        <i val="0"/>
        <strike val="0"/>
        <condense val="0"/>
        <extend val="0"/>
        <color auto="1"/>
      </font>
    </dxf>
    <dxf>
      <font>
        <strike/>
        <condense val="0"/>
        <extend val="0"/>
      </font>
    </dxf>
    <dxf>
      <font>
        <b/>
        <i val="0"/>
        <strike val="0"/>
        <condense val="0"/>
        <extend val="0"/>
        <color auto="1"/>
      </font>
    </dxf>
    <dxf>
      <font>
        <strike/>
        <condense val="0"/>
        <extend val="0"/>
      </font>
    </dxf>
    <dxf>
      <font>
        <b val="0"/>
        <i val="0"/>
        <condense val="0"/>
        <extend val="0"/>
        <u/>
        <color auto="1"/>
      </font>
    </dxf>
    <dxf>
      <font>
        <b/>
        <i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 val="0"/>
        <i val="0"/>
        <condense val="0"/>
        <extend val="0"/>
        <u/>
        <color auto="1"/>
      </font>
    </dxf>
    <dxf>
      <font>
        <b/>
        <i val="0"/>
        <strike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 val="0"/>
        <i val="0"/>
        <condense val="0"/>
        <extend val="0"/>
        <u/>
        <color auto="1"/>
      </font>
    </dxf>
    <dxf>
      <font>
        <b/>
        <i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 val="0"/>
        <i val="0"/>
        <condense val="0"/>
        <extend val="0"/>
        <u/>
        <color auto="1"/>
      </font>
    </dxf>
    <dxf>
      <font>
        <b/>
        <i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 val="0"/>
        <i val="0"/>
        <condense val="0"/>
        <extend val="0"/>
        <u/>
        <color auto="1"/>
      </font>
    </dxf>
    <dxf>
      <font>
        <b/>
        <i val="0"/>
        <strike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 val="0"/>
        <i val="0"/>
        <condense val="0"/>
        <extend val="0"/>
        <u/>
        <color auto="1"/>
      </font>
    </dxf>
    <dxf>
      <font>
        <b/>
        <i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 val="0"/>
        <i val="0"/>
        <condense val="0"/>
        <extend val="0"/>
        <u/>
        <color auto="1"/>
      </font>
    </dxf>
    <dxf>
      <font>
        <b/>
        <i val="0"/>
        <strike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 val="0"/>
        <i val="0"/>
        <condense val="0"/>
        <extend val="0"/>
        <u/>
        <color auto="1"/>
      </font>
    </dxf>
    <dxf>
      <font>
        <b/>
        <i val="0"/>
        <strike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 val="0"/>
        <i val="0"/>
        <condense val="0"/>
        <extend val="0"/>
        <u/>
        <color auto="1"/>
      </font>
    </dxf>
    <dxf>
      <font>
        <b/>
        <i val="0"/>
        <strike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 val="0"/>
        <i val="0"/>
        <condense val="0"/>
        <extend val="0"/>
        <u/>
        <color auto="1"/>
      </font>
    </dxf>
    <dxf>
      <font>
        <b/>
        <i val="0"/>
        <strike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</dxf>
    <dxf>
      <numFmt numFmtId="1" formatCode="0"/>
    </dxf>
    <dxf>
      <numFmt numFmtId="166" formatCode="yyyy\-mm\-dd;@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38"/>
        <scheme val="none"/>
      </font>
      <fill>
        <patternFill patternType="solid">
          <fgColor rgb="FF000000"/>
          <bgColor rgb="FFFFFFFF"/>
        </patternFill>
      </fill>
      <alignment horizontal="center" vertical="bottom" textRotation="0" wrapText="0" indent="0" justifyLastLine="0" shrinkToFit="0" readingOrder="0"/>
    </dxf>
  </dxfs>
  <tableStyles count="0" defaultTableStyle="TableStyleMedium9" defaultPivotStyle="PivotStyleLight16"/>
  <colors>
    <mruColors>
      <color rgb="FF33CC33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jpg"/><Relationship Id="rId3" Type="http://schemas.openxmlformats.org/officeDocument/2006/relationships/image" Target="../media/image4.emf"/><Relationship Id="rId7" Type="http://schemas.openxmlformats.org/officeDocument/2006/relationships/image" Target="../media/image8.emf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7.emf"/><Relationship Id="rId5" Type="http://schemas.openxmlformats.org/officeDocument/2006/relationships/image" Target="../media/image6.emf"/><Relationship Id="rId4" Type="http://schemas.openxmlformats.org/officeDocument/2006/relationships/image" Target="../media/image5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13" Type="http://schemas.openxmlformats.org/officeDocument/2006/relationships/image" Target="../media/image26.jpeg"/><Relationship Id="rId3" Type="http://schemas.openxmlformats.org/officeDocument/2006/relationships/image" Target="../media/image16.png"/><Relationship Id="rId7" Type="http://schemas.openxmlformats.org/officeDocument/2006/relationships/image" Target="../media/image20.png"/><Relationship Id="rId12" Type="http://schemas.openxmlformats.org/officeDocument/2006/relationships/image" Target="../media/image25.png"/><Relationship Id="rId17" Type="http://schemas.openxmlformats.org/officeDocument/2006/relationships/image" Target="../media/image30.jpg"/><Relationship Id="rId2" Type="http://schemas.openxmlformats.org/officeDocument/2006/relationships/image" Target="../media/image15.png"/><Relationship Id="rId16" Type="http://schemas.openxmlformats.org/officeDocument/2006/relationships/image" Target="../media/image29.jpeg"/><Relationship Id="rId1" Type="http://schemas.openxmlformats.org/officeDocument/2006/relationships/image" Target="../media/image14.png"/><Relationship Id="rId6" Type="http://schemas.openxmlformats.org/officeDocument/2006/relationships/image" Target="../media/image19.png"/><Relationship Id="rId11" Type="http://schemas.openxmlformats.org/officeDocument/2006/relationships/image" Target="../media/image24.jpeg"/><Relationship Id="rId5" Type="http://schemas.openxmlformats.org/officeDocument/2006/relationships/image" Target="../media/image18.png"/><Relationship Id="rId15" Type="http://schemas.openxmlformats.org/officeDocument/2006/relationships/image" Target="../media/image28.jpeg"/><Relationship Id="rId10" Type="http://schemas.openxmlformats.org/officeDocument/2006/relationships/image" Target="../media/image23.jpeg"/><Relationship Id="rId4" Type="http://schemas.openxmlformats.org/officeDocument/2006/relationships/image" Target="../media/image17.jpg"/><Relationship Id="rId9" Type="http://schemas.openxmlformats.org/officeDocument/2006/relationships/image" Target="../media/image22.jpg"/><Relationship Id="rId14" Type="http://schemas.openxmlformats.org/officeDocument/2006/relationships/image" Target="../media/image27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11.emf"/><Relationship Id="rId2" Type="http://schemas.openxmlformats.org/officeDocument/2006/relationships/image" Target="../media/image10.emf"/><Relationship Id="rId1" Type="http://schemas.openxmlformats.org/officeDocument/2006/relationships/image" Target="../media/image9.emf"/><Relationship Id="rId5" Type="http://schemas.openxmlformats.org/officeDocument/2006/relationships/image" Target="../media/image13.emf"/><Relationship Id="rId4" Type="http://schemas.openxmlformats.org/officeDocument/2006/relationships/image" Target="../media/image1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360362</xdr:colOff>
      <xdr:row>0</xdr:row>
      <xdr:rowOff>0</xdr:rowOff>
    </xdr:from>
    <xdr:to>
      <xdr:col>2</xdr:col>
      <xdr:colOff>866112</xdr:colOff>
      <xdr:row>0</xdr:row>
      <xdr:rowOff>893763</xdr:rowOff>
    </xdr:to>
    <xdr:pic>
      <xdr:nvPicPr>
        <xdr:cNvPr id="1163" name="Obraz 1">
          <a:extLst>
            <a:ext uri="{FF2B5EF4-FFF2-40B4-BE49-F238E27FC236}">
              <a16:creationId xmlns:a16="http://schemas.microsoft.com/office/drawing/2014/main" id="{00000000-0008-0000-0000-00008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012" y="0"/>
          <a:ext cx="1277275" cy="8937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635250</xdr:colOff>
      <xdr:row>0</xdr:row>
      <xdr:rowOff>0</xdr:rowOff>
    </xdr:from>
    <xdr:to>
      <xdr:col>9</xdr:col>
      <xdr:colOff>173321</xdr:colOff>
      <xdr:row>1</xdr:row>
      <xdr:rowOff>235744</xdr:rowOff>
    </xdr:to>
    <xdr:pic>
      <xdr:nvPicPr>
        <xdr:cNvPr id="4" name="Obraz 4">
          <a:extLst>
            <a:ext uri="{FF2B5EF4-FFF2-40B4-BE49-F238E27FC236}">
              <a16:creationId xmlns:a16="http://schemas.microsoft.com/office/drawing/2014/main" id="{9267CBA3-4508-4428-9915-5EDB47A90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655300" y="0"/>
          <a:ext cx="2462246" cy="1702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0</xdr:row>
      <xdr:rowOff>904875</xdr:rowOff>
    </xdr:from>
    <xdr:to>
      <xdr:col>2</xdr:col>
      <xdr:colOff>1907598</xdr:colOff>
      <xdr:row>2</xdr:row>
      <xdr:rowOff>304800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D67AA355-BBBA-4075-8F5D-FCEEF139D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904875"/>
          <a:ext cx="2831523" cy="1143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750094</xdr:colOff>
      <xdr:row>0</xdr:row>
      <xdr:rowOff>178594</xdr:rowOff>
    </xdr:from>
    <xdr:to>
      <xdr:col>1</xdr:col>
      <xdr:colOff>357187</xdr:colOff>
      <xdr:row>0</xdr:row>
      <xdr:rowOff>1116807</xdr:rowOff>
    </xdr:to>
    <xdr:pic>
      <xdr:nvPicPr>
        <xdr:cNvPr id="3722" name="Obraz 4">
          <a:extLst>
            <a:ext uri="{FF2B5EF4-FFF2-40B4-BE49-F238E27FC236}">
              <a16:creationId xmlns:a16="http://schemas.microsoft.com/office/drawing/2014/main" id="{00000000-0008-0000-0100-00008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094" y="178594"/>
          <a:ext cx="1357312" cy="938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77863</xdr:colOff>
      <xdr:row>0</xdr:row>
      <xdr:rowOff>23812</xdr:rowOff>
    </xdr:from>
    <xdr:to>
      <xdr:col>24</xdr:col>
      <xdr:colOff>504140</xdr:colOff>
      <xdr:row>1</xdr:row>
      <xdr:rowOff>226218</xdr:rowOff>
    </xdr:to>
    <xdr:pic>
      <xdr:nvPicPr>
        <xdr:cNvPr id="9" name="Obraz 4">
          <a:extLst>
            <a:ext uri="{FF2B5EF4-FFF2-40B4-BE49-F238E27FC236}">
              <a16:creationId xmlns:a16="http://schemas.microsoft.com/office/drawing/2014/main" id="{47A31BC5-E321-4DDA-993A-4257F648F1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590832" y="23812"/>
          <a:ext cx="2462246" cy="1702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oneCellAnchor>
        <xdr:from>
          <xdr:col>0</xdr:col>
          <xdr:colOff>71438</xdr:colOff>
          <xdr:row>29</xdr:row>
          <xdr:rowOff>35720</xdr:rowOff>
        </xdr:from>
        <xdr:ext cx="1714500" cy="1447800"/>
        <xdr:pic>
          <xdr:nvPicPr>
            <xdr:cNvPr id="4" name="Obraz 3">
              <a:extLst>
                <a:ext uri="{FF2B5EF4-FFF2-40B4-BE49-F238E27FC236}">
                  <a16:creationId xmlns:a16="http://schemas.microsoft.com/office/drawing/2014/main" id="{9330BCF5-CC60-41A9-92A3-4064A65B104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logo3" spid="_x0000_s2838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>
            <a:xfrm>
              <a:off x="71438" y="6548439"/>
              <a:ext cx="1714500" cy="1447800"/>
            </a:xfrm>
            <a:prstGeom prst="rect">
              <a:avLst/>
            </a:prstGeom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0</xdr:col>
          <xdr:colOff>0</xdr:colOff>
          <xdr:row>40</xdr:row>
          <xdr:rowOff>47626</xdr:rowOff>
        </xdr:from>
        <xdr:ext cx="1714500" cy="1447800"/>
        <xdr:pic>
          <xdr:nvPicPr>
            <xdr:cNvPr id="5" name="Obraz 4">
              <a:extLst>
                <a:ext uri="{FF2B5EF4-FFF2-40B4-BE49-F238E27FC236}">
                  <a16:creationId xmlns:a16="http://schemas.microsoft.com/office/drawing/2014/main" id="{15A95001-9EE9-487C-BAE5-5036F3D018F3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logo4" spid="_x0000_s2839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>
            <a:xfrm>
              <a:off x="0" y="9132095"/>
              <a:ext cx="1714500" cy="1447800"/>
            </a:xfrm>
            <a:prstGeom prst="rect">
              <a:avLst/>
            </a:prstGeom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0</xdr:col>
          <xdr:colOff>83344</xdr:colOff>
          <xdr:row>8</xdr:row>
          <xdr:rowOff>24737</xdr:rowOff>
        </xdr:from>
        <xdr:ext cx="1714500" cy="1447800"/>
        <xdr:pic>
          <xdr:nvPicPr>
            <xdr:cNvPr id="6" name="Obraz 5">
              <a:extLst>
                <a:ext uri="{FF2B5EF4-FFF2-40B4-BE49-F238E27FC236}">
                  <a16:creationId xmlns:a16="http://schemas.microsoft.com/office/drawing/2014/main" id="{C085DA00-35D8-489D-A6C4-7847AD1408AA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logo1" spid="_x0000_s2840"/>
                </a:ext>
              </a:extLst>
            </xdr:cNvPicPr>
          </xdr:nvPicPr>
          <xdr:blipFill>
            <a:blip xmlns:r="http://schemas.openxmlformats.org/officeDocument/2006/relationships" r:embed="rId5"/>
            <a:srcRect/>
            <a:stretch>
              <a:fillRect/>
            </a:stretch>
          </xdr:blipFill>
          <xdr:spPr>
            <a:xfrm>
              <a:off x="83344" y="3227518"/>
              <a:ext cx="1714500" cy="1447800"/>
            </a:xfrm>
            <a:prstGeom prst="rect">
              <a:avLst/>
            </a:prstGeom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0</xdr:col>
          <xdr:colOff>30956</xdr:colOff>
          <xdr:row>19</xdr:row>
          <xdr:rowOff>26399</xdr:rowOff>
        </xdr:from>
        <xdr:ext cx="1714500" cy="1447800"/>
        <xdr:pic>
          <xdr:nvPicPr>
            <xdr:cNvPr id="10" name="Obraz 9">
              <a:extLst>
                <a:ext uri="{FF2B5EF4-FFF2-40B4-BE49-F238E27FC236}">
                  <a16:creationId xmlns:a16="http://schemas.microsoft.com/office/drawing/2014/main" id="{428D16A0-60DA-40AF-B053-87230FBE83D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logo2" spid="_x0000_s2841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>
            <a:xfrm>
              <a:off x="30956" y="5205618"/>
              <a:ext cx="1714500" cy="1447800"/>
            </a:xfrm>
            <a:prstGeom prst="rect">
              <a:avLst/>
            </a:prstGeom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0</xdr:col>
          <xdr:colOff>0</xdr:colOff>
          <xdr:row>51</xdr:row>
          <xdr:rowOff>59532</xdr:rowOff>
        </xdr:from>
        <xdr:ext cx="1714500" cy="1447800"/>
        <xdr:pic>
          <xdr:nvPicPr>
            <xdr:cNvPr id="11" name="Obraz 10">
              <a:extLst>
                <a:ext uri="{FF2B5EF4-FFF2-40B4-BE49-F238E27FC236}">
                  <a16:creationId xmlns:a16="http://schemas.microsoft.com/office/drawing/2014/main" id="{1E0921CF-68FC-4B9E-81B1-FD6822A03919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logo5" spid="_x0000_s2842"/>
                </a:ext>
              </a:extLst>
            </xdr:cNvPicPr>
          </xdr:nvPicPr>
          <xdr:blipFill>
            <a:blip xmlns:r="http://schemas.openxmlformats.org/officeDocument/2006/relationships" r:embed="rId7"/>
            <a:srcRect/>
            <a:stretch>
              <a:fillRect/>
            </a:stretch>
          </xdr:blipFill>
          <xdr:spPr>
            <a:xfrm>
              <a:off x="0" y="11144251"/>
              <a:ext cx="1714500" cy="1447800"/>
            </a:xfrm>
            <a:prstGeom prst="rect">
              <a:avLst/>
            </a:prstGeom>
          </xdr:spPr>
        </xdr:pic>
        <xdr:clientData/>
      </xdr:oneCellAnchor>
    </mc:Choice>
    <mc:Fallback/>
  </mc:AlternateContent>
  <xdr:twoCellAnchor editAs="oneCell">
    <xdr:from>
      <xdr:col>0</xdr:col>
      <xdr:colOff>214313</xdr:colOff>
      <xdr:row>0</xdr:row>
      <xdr:rowOff>1107282</xdr:rowOff>
    </xdr:from>
    <xdr:to>
      <xdr:col>4</xdr:col>
      <xdr:colOff>81180</xdr:colOff>
      <xdr:row>4</xdr:row>
      <xdr:rowOff>130969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175F8C48-6DE6-4B89-ACC5-C459DAB68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107282"/>
          <a:ext cx="2831523" cy="1143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180975</xdr:colOff>
      <xdr:row>2</xdr:row>
      <xdr:rowOff>138900</xdr:rowOff>
    </xdr:from>
    <xdr:to>
      <xdr:col>2</xdr:col>
      <xdr:colOff>1620975</xdr:colOff>
      <xdr:row>3</xdr:row>
      <xdr:rowOff>1416975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09975" y="462750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163684</xdr:colOff>
      <xdr:row>4</xdr:row>
      <xdr:rowOff>15240</xdr:rowOff>
    </xdr:from>
    <xdr:to>
      <xdr:col>2</xdr:col>
      <xdr:colOff>1562065</xdr:colOff>
      <xdr:row>5</xdr:row>
      <xdr:rowOff>7440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76504" y="9204960"/>
          <a:ext cx="1398381" cy="14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184474</xdr:colOff>
      <xdr:row>5</xdr:row>
      <xdr:rowOff>15240</xdr:rowOff>
    </xdr:from>
    <xdr:to>
      <xdr:col>2</xdr:col>
      <xdr:colOff>1522225</xdr:colOff>
      <xdr:row>6</xdr:row>
      <xdr:rowOff>7440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97294" y="10652760"/>
          <a:ext cx="1337751" cy="14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170093</xdr:colOff>
      <xdr:row>6</xdr:row>
      <xdr:rowOff>26670</xdr:rowOff>
    </xdr:from>
    <xdr:to>
      <xdr:col>2</xdr:col>
      <xdr:colOff>1498506</xdr:colOff>
      <xdr:row>7</xdr:row>
      <xdr:rowOff>18870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82913" y="12111990"/>
          <a:ext cx="1328413" cy="14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315075</xdr:colOff>
      <xdr:row>7</xdr:row>
      <xdr:rowOff>28575</xdr:rowOff>
    </xdr:from>
    <xdr:to>
      <xdr:col>2</xdr:col>
      <xdr:colOff>1258274</xdr:colOff>
      <xdr:row>8</xdr:row>
      <xdr:rowOff>20775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27895" y="13561695"/>
          <a:ext cx="943199" cy="14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157056</xdr:colOff>
      <xdr:row>8</xdr:row>
      <xdr:rowOff>4064</xdr:rowOff>
    </xdr:from>
    <xdr:to>
      <xdr:col>2</xdr:col>
      <xdr:colOff>1574318</xdr:colOff>
      <xdr:row>8</xdr:row>
      <xdr:rowOff>1444064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86056" y="14967839"/>
          <a:ext cx="1417262" cy="14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188625</xdr:colOff>
      <xdr:row>9</xdr:row>
      <xdr:rowOff>135285</xdr:rowOff>
    </xdr:from>
    <xdr:to>
      <xdr:col>2</xdr:col>
      <xdr:colOff>1499024</xdr:colOff>
      <xdr:row>9</xdr:row>
      <xdr:rowOff>1361864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17625" y="13651260"/>
          <a:ext cx="1310399" cy="1226579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10</xdr:row>
      <xdr:rowOff>30480</xdr:rowOff>
    </xdr:from>
    <xdr:to>
      <xdr:col>2</xdr:col>
      <xdr:colOff>1630500</xdr:colOff>
      <xdr:row>11</xdr:row>
      <xdr:rowOff>22680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703320" y="17907000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11</xdr:row>
      <xdr:rowOff>105246</xdr:rowOff>
    </xdr:from>
    <xdr:to>
      <xdr:col>2</xdr:col>
      <xdr:colOff>1611450</xdr:colOff>
      <xdr:row>12</xdr:row>
      <xdr:rowOff>20303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8D51AFE9-95DC-41D0-9706-770D75549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0450" y="12173421"/>
          <a:ext cx="1440000" cy="1362857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13</xdr:row>
      <xdr:rowOff>409778</xdr:rowOff>
    </xdr:from>
    <xdr:to>
      <xdr:col>2</xdr:col>
      <xdr:colOff>1573350</xdr:colOff>
      <xdr:row>13</xdr:row>
      <xdr:rowOff>1219778</xdr:rowOff>
    </xdr:to>
    <xdr:pic>
      <xdr:nvPicPr>
        <xdr:cNvPr id="17" name="Obraz 16">
          <a:extLst>
            <a:ext uri="{FF2B5EF4-FFF2-40B4-BE49-F238E27FC236}">
              <a16:creationId xmlns:a16="http://schemas.microsoft.com/office/drawing/2014/main" id="{4248ABD7-851C-48E0-8FFC-33F779F6C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2350" y="15364028"/>
          <a:ext cx="1440000" cy="81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104774</xdr:colOff>
      <xdr:row>12</xdr:row>
      <xdr:rowOff>47624</xdr:rowOff>
    </xdr:from>
    <xdr:to>
      <xdr:col>2</xdr:col>
      <xdr:colOff>1676399</xdr:colOff>
      <xdr:row>13</xdr:row>
      <xdr:rowOff>180974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3760EA-C579-4831-8BEA-86B027BA8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3774" y="13563599"/>
          <a:ext cx="1571625" cy="1571625"/>
        </a:xfrm>
        <a:prstGeom prst="rect">
          <a:avLst/>
        </a:prstGeom>
      </xdr:spPr>
    </xdr:pic>
    <xdr:clientData/>
  </xdr:twoCellAnchor>
  <xdr:twoCellAnchor editAs="oneCell">
    <xdr:from>
      <xdr:col>2</xdr:col>
      <xdr:colOff>280664</xdr:colOff>
      <xdr:row>14</xdr:row>
      <xdr:rowOff>0</xdr:rowOff>
    </xdr:from>
    <xdr:to>
      <xdr:col>2</xdr:col>
      <xdr:colOff>1438476</xdr:colOff>
      <xdr:row>15</xdr:row>
      <xdr:rowOff>85725</xdr:rowOff>
    </xdr:to>
    <xdr:pic>
      <xdr:nvPicPr>
        <xdr:cNvPr id="19" name="Obraz 18">
          <a:extLst>
            <a:ext uri="{FF2B5EF4-FFF2-40B4-BE49-F238E27FC236}">
              <a16:creationId xmlns:a16="http://schemas.microsoft.com/office/drawing/2014/main" id="{027B066A-ED00-4C7E-A713-972E1F4AC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9664" y="16402050"/>
          <a:ext cx="1157812" cy="1533525"/>
        </a:xfrm>
        <a:prstGeom prst="rect">
          <a:avLst/>
        </a:prstGeom>
      </xdr:spPr>
    </xdr:pic>
    <xdr:clientData/>
  </xdr:twoCellAnchor>
  <xdr:twoCellAnchor editAs="oneCell">
    <xdr:from>
      <xdr:col>2</xdr:col>
      <xdr:colOff>234958</xdr:colOff>
      <xdr:row>15</xdr:row>
      <xdr:rowOff>228600</xdr:rowOff>
    </xdr:from>
    <xdr:to>
      <xdr:col>2</xdr:col>
      <xdr:colOff>1494337</xdr:colOff>
      <xdr:row>16</xdr:row>
      <xdr:rowOff>6096</xdr:rowOff>
    </xdr:to>
    <xdr:pic>
      <xdr:nvPicPr>
        <xdr:cNvPr id="21" name="Obraz 20">
          <a:extLst>
            <a:ext uri="{FF2B5EF4-FFF2-40B4-BE49-F238E27FC236}">
              <a16:creationId xmlns:a16="http://schemas.microsoft.com/office/drawing/2014/main" id="{CCDBAB65-1AE0-4301-9605-5952BADA7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3958" y="18078450"/>
          <a:ext cx="1259379" cy="1225296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</xdr:colOff>
      <xdr:row>16</xdr:row>
      <xdr:rowOff>266700</xdr:rowOff>
    </xdr:from>
    <xdr:to>
      <xdr:col>2</xdr:col>
      <xdr:colOff>1400175</xdr:colOff>
      <xdr:row>16</xdr:row>
      <xdr:rowOff>1400175</xdr:rowOff>
    </xdr:to>
    <xdr:pic>
      <xdr:nvPicPr>
        <xdr:cNvPr id="23" name="Obraz 22">
          <a:extLst>
            <a:ext uri="{FF2B5EF4-FFF2-40B4-BE49-F238E27FC236}">
              <a16:creationId xmlns:a16="http://schemas.microsoft.com/office/drawing/2014/main" id="{23CFD64A-78B9-49A1-BEC7-D3FAF6EE97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5700" y="19564350"/>
          <a:ext cx="1133475" cy="1133475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142876</xdr:colOff>
      <xdr:row>17</xdr:row>
      <xdr:rowOff>477164</xdr:rowOff>
    </xdr:from>
    <xdr:to>
      <xdr:col>2</xdr:col>
      <xdr:colOff>1590676</xdr:colOff>
      <xdr:row>17</xdr:row>
      <xdr:rowOff>1276350</xdr:rowOff>
    </xdr:to>
    <xdr:pic>
      <xdr:nvPicPr>
        <xdr:cNvPr id="25" name="Obraz 24">
          <a:extLst>
            <a:ext uri="{FF2B5EF4-FFF2-40B4-BE49-F238E27FC236}">
              <a16:creationId xmlns:a16="http://schemas.microsoft.com/office/drawing/2014/main" id="{5C96C89B-7671-416F-8CB5-95A38058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876" y="21222614"/>
          <a:ext cx="1447800" cy="799186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18</xdr:row>
      <xdr:rowOff>404675</xdr:rowOff>
    </xdr:from>
    <xdr:to>
      <xdr:col>2</xdr:col>
      <xdr:colOff>1552575</xdr:colOff>
      <xdr:row>18</xdr:row>
      <xdr:rowOff>1175560</xdr:rowOff>
    </xdr:to>
    <xdr:pic>
      <xdr:nvPicPr>
        <xdr:cNvPr id="26" name="Obraz 25">
          <a:extLst>
            <a:ext uri="{FF2B5EF4-FFF2-40B4-BE49-F238E27FC236}">
              <a16:creationId xmlns:a16="http://schemas.microsoft.com/office/drawing/2014/main" id="{10D01EE6-AFBD-4AAB-91CE-05A1E2E9C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3775" y="22597925"/>
          <a:ext cx="1447800" cy="770885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19</xdr:row>
      <xdr:rowOff>9525</xdr:rowOff>
    </xdr:from>
    <xdr:to>
      <xdr:col>2</xdr:col>
      <xdr:colOff>1590675</xdr:colOff>
      <xdr:row>20</xdr:row>
      <xdr:rowOff>321368</xdr:rowOff>
    </xdr:to>
    <xdr:pic>
      <xdr:nvPicPr>
        <xdr:cNvPr id="27" name="Obraz 26">
          <a:extLst>
            <a:ext uri="{FF2B5EF4-FFF2-40B4-BE49-F238E27FC236}">
              <a16:creationId xmlns:a16="http://schemas.microsoft.com/office/drawing/2014/main" id="{89C549AB-718E-4D7E-A469-96E46CE61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2350" y="23650575"/>
          <a:ext cx="1457325" cy="175964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77262</xdr:colOff>
      <xdr:row>21</xdr:row>
      <xdr:rowOff>103719</xdr:rowOff>
    </xdr:from>
    <xdr:to>
      <xdr:col>6</xdr:col>
      <xdr:colOff>92072</xdr:colOff>
      <xdr:row>23</xdr:row>
      <xdr:rowOff>171336</xdr:rowOff>
    </xdr:to>
    <xdr:cxnSp macro="">
      <xdr:nvCxnSpPr>
        <xdr:cNvPr id="7" name="Łącznik prosty ze strzałką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CxnSpPr/>
      </xdr:nvCxnSpPr>
      <xdr:spPr>
        <a:xfrm flipH="1" flipV="1">
          <a:off x="3760262" y="3299886"/>
          <a:ext cx="7405" cy="467781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73236</xdr:colOff>
      <xdr:row>21</xdr:row>
      <xdr:rowOff>92076</xdr:rowOff>
    </xdr:from>
    <xdr:to>
      <xdr:col>8</xdr:col>
      <xdr:colOff>77470</xdr:colOff>
      <xdr:row>24</xdr:row>
      <xdr:rowOff>78</xdr:rowOff>
    </xdr:to>
    <xdr:cxnSp macro="">
      <xdr:nvCxnSpPr>
        <xdr:cNvPr id="10" name="Łącznik prosty ze strzałką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CxnSpPr/>
      </xdr:nvCxnSpPr>
      <xdr:spPr>
        <a:xfrm flipH="1" flipV="1">
          <a:off x="4256616" y="3278718"/>
          <a:ext cx="8467" cy="510115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347133</xdr:colOff>
      <xdr:row>21</xdr:row>
      <xdr:rowOff>143935</xdr:rowOff>
    </xdr:from>
    <xdr:to>
      <xdr:col>10</xdr:col>
      <xdr:colOff>43392</xdr:colOff>
      <xdr:row>23</xdr:row>
      <xdr:rowOff>181888</xdr:rowOff>
    </xdr:to>
    <xdr:cxnSp macro="">
      <xdr:nvCxnSpPr>
        <xdr:cNvPr id="14" name="Łącznik prosty ze strzałką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CxnSpPr/>
      </xdr:nvCxnSpPr>
      <xdr:spPr>
        <a:xfrm flipH="1" flipV="1">
          <a:off x="4674658" y="3340102"/>
          <a:ext cx="77259" cy="438148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603250</xdr:colOff>
      <xdr:row>21</xdr:row>
      <xdr:rowOff>148167</xdr:rowOff>
    </xdr:from>
    <xdr:to>
      <xdr:col>18</xdr:col>
      <xdr:colOff>81704</xdr:colOff>
      <xdr:row>23</xdr:row>
      <xdr:rowOff>179917</xdr:rowOff>
    </xdr:to>
    <xdr:cxnSp macro="">
      <xdr:nvCxnSpPr>
        <xdr:cNvPr id="5" name="Łącznik prosty ze strzałką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CxnSpPr/>
      </xdr:nvCxnSpPr>
      <xdr:spPr>
        <a:xfrm flipV="1">
          <a:off x="6656917" y="4296834"/>
          <a:ext cx="219287" cy="433916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202355</xdr:colOff>
      <xdr:row>22</xdr:row>
      <xdr:rowOff>3175</xdr:rowOff>
    </xdr:from>
    <xdr:to>
      <xdr:col>19</xdr:col>
      <xdr:colOff>251743</xdr:colOff>
      <xdr:row>25</xdr:row>
      <xdr:rowOff>10601</xdr:rowOff>
    </xdr:to>
    <xdr:cxnSp macro="">
      <xdr:nvCxnSpPr>
        <xdr:cNvPr id="6" name="Łącznik prosty ze strzałką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CxnSpPr/>
      </xdr:nvCxnSpPr>
      <xdr:spPr>
        <a:xfrm flipH="1" flipV="1">
          <a:off x="7317318" y="3390900"/>
          <a:ext cx="59265" cy="599017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249979</xdr:colOff>
      <xdr:row>21</xdr:row>
      <xdr:rowOff>177799</xdr:rowOff>
    </xdr:from>
    <xdr:to>
      <xdr:col>20</xdr:col>
      <xdr:colOff>534756</xdr:colOff>
      <xdr:row>23</xdr:row>
      <xdr:rowOff>150113</xdr:rowOff>
    </xdr:to>
    <xdr:cxnSp macro="">
      <xdr:nvCxnSpPr>
        <xdr:cNvPr id="8" name="Łącznik prosty ze strzałką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CxnSpPr/>
      </xdr:nvCxnSpPr>
      <xdr:spPr>
        <a:xfrm flipH="1" flipV="1">
          <a:off x="7935384" y="3373966"/>
          <a:ext cx="277283" cy="372534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63500</xdr:colOff>
      <xdr:row>21</xdr:row>
      <xdr:rowOff>136524</xdr:rowOff>
    </xdr:from>
    <xdr:to>
      <xdr:col>1</xdr:col>
      <xdr:colOff>70905</xdr:colOff>
      <xdr:row>24</xdr:row>
      <xdr:rowOff>2092</xdr:rowOff>
    </xdr:to>
    <xdr:cxnSp macro="">
      <xdr:nvCxnSpPr>
        <xdr:cNvPr id="11" name="Łącznik prosty ze strzałką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CxnSpPr/>
      </xdr:nvCxnSpPr>
      <xdr:spPr>
        <a:xfrm flipH="1" flipV="1">
          <a:off x="349250" y="3323166"/>
          <a:ext cx="7405" cy="467781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479852</xdr:colOff>
      <xdr:row>13</xdr:row>
      <xdr:rowOff>243417</xdr:rowOff>
    </xdr:from>
    <xdr:to>
      <xdr:col>20</xdr:col>
      <xdr:colOff>588945</xdr:colOff>
      <xdr:row>15</xdr:row>
      <xdr:rowOff>74902</xdr:rowOff>
    </xdr:to>
    <xdr:cxnSp macro="">
      <xdr:nvCxnSpPr>
        <xdr:cNvPr id="9" name="Łącznik prosty ze strzałką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CxnSpPr/>
      </xdr:nvCxnSpPr>
      <xdr:spPr>
        <a:xfrm flipH="1">
          <a:off x="7596720" y="2751667"/>
          <a:ext cx="679447" cy="241299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134621</xdr:colOff>
      <xdr:row>16</xdr:row>
      <xdr:rowOff>31750</xdr:rowOff>
    </xdr:from>
    <xdr:to>
      <xdr:col>13</xdr:col>
      <xdr:colOff>208703</xdr:colOff>
      <xdr:row>17</xdr:row>
      <xdr:rowOff>11907</xdr:rowOff>
    </xdr:to>
    <xdr:cxnSp macro="">
      <xdr:nvCxnSpPr>
        <xdr:cNvPr id="12" name="Łącznik prosty ze strzałką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CxnSpPr/>
      </xdr:nvCxnSpPr>
      <xdr:spPr>
        <a:xfrm flipH="1" flipV="1">
          <a:off x="5461001" y="3164417"/>
          <a:ext cx="74082" cy="22225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336761</xdr:colOff>
      <xdr:row>18</xdr:row>
      <xdr:rowOff>119380</xdr:rowOff>
    </xdr:from>
    <xdr:to>
      <xdr:col>20</xdr:col>
      <xdr:colOff>578307</xdr:colOff>
      <xdr:row>21</xdr:row>
      <xdr:rowOff>54899</xdr:rowOff>
    </xdr:to>
    <xdr:cxnSp macro="">
      <xdr:nvCxnSpPr>
        <xdr:cNvPr id="15" name="Łącznik prosty ze strzałką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5884333" y="3683000"/>
          <a:ext cx="2084918" cy="518583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145203</xdr:colOff>
      <xdr:row>21</xdr:row>
      <xdr:rowOff>137584</xdr:rowOff>
    </xdr:from>
    <xdr:to>
      <xdr:col>16</xdr:col>
      <xdr:colOff>74297</xdr:colOff>
      <xdr:row>24</xdr:row>
      <xdr:rowOff>160667</xdr:rowOff>
    </xdr:to>
    <xdr:cxnSp macro="">
      <xdr:nvCxnSpPr>
        <xdr:cNvPr id="18" name="Łącznik prosty ze strzałką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V="1">
          <a:off x="5683250" y="4286251"/>
          <a:ext cx="317502" cy="613832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51B3AC25-4F77-4560-AAEC-5A9E00252BDA}" name="Tabela1" displayName="Tabela1" ref="A1:H723" totalsRowShown="0" headerRowDxfId="156">
  <autoFilter ref="A1:H723" xr:uid="{F67D195F-D05E-4F98-81B2-3A0B223F5BAA}"/>
  <sortState ref="A2:H723">
    <sortCondition ref="D1:D723"/>
  </sortState>
  <tableColumns count="8">
    <tableColumn id="1" xr3:uid="{8FAD8A90-F15E-4785-BB91-4EAD9E66489C}" name="Nazwisko Imię"/>
    <tableColumn id="2" xr3:uid="{D2D6C4A2-8FC6-4685-AAA5-8A5D0A30CE0F}" name="Data urodzenia"/>
    <tableColumn id="3" xr3:uid="{29643BE3-71C0-43FC-B575-488CC303C38D}" name="Płeć" dataDxfId="155"/>
    <tableColumn id="4" xr3:uid="{4E641087-F476-4F18-A273-6320B5B1FD66}" name="Klub"/>
    <tableColumn id="5" xr3:uid="{473D8029-BFC5-4C1D-B4DB-4284D32D0BFD}" name="Aktywna licencja" dataDxfId="154"/>
    <tableColumn id="6" xr3:uid="{5A3B416F-075D-4911-BCB9-69EA87ED5F73}" name="Numer licencji" dataDxfId="153"/>
    <tableColumn id="7" xr3:uid="{D4D84BF1-1792-41F9-84A4-706E02B9621F}" name="Kolumna1" dataDxfId="152"/>
    <tableColumn id="8" xr3:uid="{029A9BF7-94CC-4267-83AE-61B8A052CFE2}" name="Województwo" dataDxfId="151"/>
  </tableColumns>
  <tableStyleInfo name="TableStyleMedium1"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>
    <tabColor theme="3" tint="0.59999389629810485"/>
  </sheetPr>
  <dimension ref="A1:W42"/>
  <sheetViews>
    <sheetView tabSelected="1" zoomScaleNormal="100" zoomScaleSheetLayoutView="120" workbookViewId="0">
      <selection activeCell="C11" sqref="C11"/>
    </sheetView>
  </sheetViews>
  <sheetFormatPr defaultColWidth="9.140625" defaultRowHeight="12.75"/>
  <cols>
    <col min="1" max="1" width="3.7109375" style="7" customWidth="1"/>
    <col min="2" max="2" width="11.5703125" style="7" bestFit="1" customWidth="1"/>
    <col min="3" max="3" width="32.42578125" style="7" customWidth="1"/>
    <col min="4" max="4" width="56.140625" style="5" bestFit="1" customWidth="1"/>
    <col min="5" max="5" width="16.42578125" style="11" customWidth="1"/>
    <col min="6" max="6" width="11.7109375" style="5" customWidth="1"/>
    <col min="7" max="7" width="10.7109375" style="11" customWidth="1"/>
    <col min="8" max="9" width="10.7109375" style="5" customWidth="1"/>
    <col min="10" max="10" width="5.140625" style="5" bestFit="1" customWidth="1"/>
    <col min="11" max="11" width="21.140625" style="5" bestFit="1" customWidth="1"/>
    <col min="12" max="12" width="19.28515625" style="5" hidden="1" customWidth="1"/>
    <col min="13" max="13" width="18.7109375" style="5" bestFit="1" customWidth="1"/>
    <col min="14" max="16384" width="9.140625" style="5"/>
  </cols>
  <sheetData>
    <row r="1" spans="1:23" ht="115.5" customHeight="1">
      <c r="A1" s="306" t="s">
        <v>97</v>
      </c>
      <c r="B1" s="307"/>
      <c r="C1" s="307"/>
      <c r="D1" s="307"/>
      <c r="E1" s="307"/>
      <c r="F1" s="307"/>
      <c r="G1" s="307"/>
      <c r="H1" s="307"/>
      <c r="I1" s="30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</row>
    <row r="2" spans="1:23" ht="21.75" customHeight="1">
      <c r="A2" s="313" t="s">
        <v>39</v>
      </c>
      <c r="B2" s="313"/>
      <c r="C2" s="313"/>
      <c r="D2" s="313"/>
      <c r="E2" s="313"/>
      <c r="F2" s="313"/>
      <c r="G2" s="313"/>
      <c r="H2" s="313"/>
      <c r="I2" s="313"/>
    </row>
    <row r="3" spans="1:23" ht="28.5" customHeight="1">
      <c r="A3" s="70"/>
      <c r="C3" s="84"/>
      <c r="D3" s="189" t="s">
        <v>75</v>
      </c>
      <c r="E3" s="189" t="s">
        <v>75</v>
      </c>
      <c r="F3" s="189"/>
      <c r="G3" s="317" t="s">
        <v>799</v>
      </c>
      <c r="H3" s="317"/>
      <c r="I3" s="317" t="s">
        <v>98</v>
      </c>
      <c r="J3" s="317"/>
    </row>
    <row r="4" spans="1:23" s="72" customFormat="1" ht="17.25" customHeight="1">
      <c r="A4" s="71"/>
      <c r="D4" s="61" t="s">
        <v>32</v>
      </c>
      <c r="E4" s="61" t="s">
        <v>28</v>
      </c>
      <c r="F4" s="61"/>
      <c r="G4" s="316" t="s">
        <v>33</v>
      </c>
      <c r="H4" s="316"/>
      <c r="I4" s="316"/>
    </row>
    <row r="5" spans="1:23" s="23" customFormat="1" ht="22.5" customHeight="1">
      <c r="A5" s="308" t="s">
        <v>18</v>
      </c>
      <c r="B5" s="308"/>
      <c r="C5" s="308"/>
      <c r="D5" s="309"/>
      <c r="E5" s="309"/>
      <c r="F5" s="309"/>
      <c r="G5" s="309"/>
      <c r="H5" s="309"/>
      <c r="I5" s="309"/>
    </row>
    <row r="6" spans="1:23" s="15" customFormat="1" ht="13.5" customHeight="1">
      <c r="A6" s="312"/>
      <c r="B6" s="312"/>
      <c r="C6" s="312"/>
      <c r="D6" s="312"/>
      <c r="E6" s="312"/>
      <c r="F6" s="312"/>
      <c r="G6" s="312"/>
      <c r="H6" s="67"/>
      <c r="I6" s="68"/>
    </row>
    <row r="7" spans="1:23" ht="11.25" customHeight="1">
      <c r="A7" s="310" t="s">
        <v>22</v>
      </c>
      <c r="B7" s="170" t="s">
        <v>23</v>
      </c>
      <c r="C7" s="314" t="s">
        <v>0</v>
      </c>
      <c r="D7" s="314" t="s">
        <v>2</v>
      </c>
      <c r="E7" s="322" t="s">
        <v>1</v>
      </c>
      <c r="F7" s="310" t="s">
        <v>3</v>
      </c>
      <c r="G7" s="318" t="s">
        <v>19</v>
      </c>
      <c r="H7" s="318" t="s">
        <v>20</v>
      </c>
      <c r="I7" s="170" t="s">
        <v>70</v>
      </c>
      <c r="J7" s="318" t="s">
        <v>40</v>
      </c>
    </row>
    <row r="8" spans="1:23" ht="12" customHeight="1">
      <c r="A8" s="311"/>
      <c r="B8" s="171" t="s">
        <v>24</v>
      </c>
      <c r="C8" s="315"/>
      <c r="D8" s="315"/>
      <c r="E8" s="323"/>
      <c r="F8" s="311"/>
      <c r="G8" s="318"/>
      <c r="H8" s="318"/>
      <c r="I8" s="171" t="s">
        <v>71</v>
      </c>
      <c r="J8" s="318"/>
    </row>
    <row r="9" spans="1:23" s="81" customFormat="1" ht="26.1" customHeight="1">
      <c r="A9" s="80">
        <v>1</v>
      </c>
      <c r="B9" s="178" t="str">
        <f>_xlfn.IFNA(VLOOKUP($C9,licencjenew!$A$2:$F$1214,6,0),"")</f>
        <v/>
      </c>
      <c r="C9" s="179"/>
      <c r="D9" s="182"/>
      <c r="E9" s="183" t="str">
        <f>_xlfn.IFNA(VLOOKUP($C9,licencjenew!$A$2:$F$1214,2,0),"")</f>
        <v/>
      </c>
      <c r="F9" s="184"/>
      <c r="G9" s="185"/>
      <c r="H9" s="185"/>
      <c r="I9" s="186"/>
      <c r="J9" s="183" t="str">
        <f>_xlfn.IFNA(VLOOKUP($C9,licencjenew!$A$2:$F$1214,3,0),"")</f>
        <v/>
      </c>
      <c r="L9" s="305">
        <f>C9</f>
        <v>0</v>
      </c>
    </row>
    <row r="10" spans="1:23" s="81" customFormat="1" ht="26.1" customHeight="1">
      <c r="A10" s="80">
        <v>2</v>
      </c>
      <c r="B10" s="178" t="str">
        <f>_xlfn.IFNA(VLOOKUP($C10,licencjenew!$A$2:$F$1214,6,0),"")</f>
        <v/>
      </c>
      <c r="C10" s="179"/>
      <c r="D10" s="182"/>
      <c r="E10" s="183" t="str">
        <f>_xlfn.IFNA(VLOOKUP($C10,licencjenew!$A$2:$F$1214,2,0),"")</f>
        <v/>
      </c>
      <c r="F10" s="184"/>
      <c r="G10" s="185"/>
      <c r="H10" s="185"/>
      <c r="I10" s="186"/>
      <c r="J10" s="183" t="str">
        <f>_xlfn.IFNA(VLOOKUP($C10,licencjenew!$A$2:$F$1214,3,0),"")</f>
        <v/>
      </c>
      <c r="L10" s="305">
        <f t="shared" ref="L10:L38" si="0">C10</f>
        <v>0</v>
      </c>
    </row>
    <row r="11" spans="1:23" s="81" customFormat="1" ht="26.1" customHeight="1">
      <c r="A11" s="80">
        <v>3</v>
      </c>
      <c r="B11" s="178" t="str">
        <f>_xlfn.IFNA(VLOOKUP($C11,licencjenew!$A$2:$F$1214,6,0),"")</f>
        <v/>
      </c>
      <c r="C11" s="180"/>
      <c r="D11" s="182"/>
      <c r="E11" s="183" t="str">
        <f>_xlfn.IFNA(VLOOKUP($C11,licencjenew!$A$2:$F$1214,2,0),"")</f>
        <v/>
      </c>
      <c r="F11" s="187"/>
      <c r="G11" s="185"/>
      <c r="H11" s="185"/>
      <c r="I11" s="186"/>
      <c r="J11" s="183" t="str">
        <f>_xlfn.IFNA(VLOOKUP($C11,licencjenew!$A$2:$F$1214,3,0),"")</f>
        <v/>
      </c>
      <c r="L11" s="305">
        <f t="shared" si="0"/>
        <v>0</v>
      </c>
    </row>
    <row r="12" spans="1:23" s="81" customFormat="1" ht="26.1" customHeight="1">
      <c r="A12" s="80">
        <v>4</v>
      </c>
      <c r="B12" s="178" t="str">
        <f>_xlfn.IFNA(VLOOKUP($C12,licencjenew!$A$2:$F$1214,6,0),"")</f>
        <v/>
      </c>
      <c r="C12" s="179"/>
      <c r="D12" s="182"/>
      <c r="E12" s="183" t="str">
        <f>_xlfn.IFNA(VLOOKUP($C12,licencjenew!$A$2:$F$1214,2,0),"")</f>
        <v/>
      </c>
      <c r="F12" s="187"/>
      <c r="G12" s="185"/>
      <c r="H12" s="185"/>
      <c r="I12" s="186"/>
      <c r="J12" s="183" t="str">
        <f>_xlfn.IFNA(VLOOKUP($C12,licencjenew!$A$2:$F$1214,3,0),"")</f>
        <v/>
      </c>
      <c r="L12" s="305">
        <f t="shared" si="0"/>
        <v>0</v>
      </c>
    </row>
    <row r="13" spans="1:23" s="81" customFormat="1" ht="26.1" customHeight="1">
      <c r="A13" s="80">
        <v>5</v>
      </c>
      <c r="B13" s="178" t="str">
        <f>_xlfn.IFNA(VLOOKUP($C13,licencjenew!$A$2:$F$1214,6,0),"")</f>
        <v/>
      </c>
      <c r="C13" s="180"/>
      <c r="D13" s="182"/>
      <c r="E13" s="183" t="str">
        <f>_xlfn.IFNA(VLOOKUP($C13,licencjenew!$A$2:$F$1214,2,0),"")</f>
        <v/>
      </c>
      <c r="F13" s="184"/>
      <c r="G13" s="185"/>
      <c r="H13" s="185"/>
      <c r="I13" s="186"/>
      <c r="J13" s="183" t="str">
        <f>_xlfn.IFNA(VLOOKUP($C13,licencjenew!$A$2:$F$1214,3,0),"")</f>
        <v/>
      </c>
      <c r="L13" s="305">
        <f t="shared" si="0"/>
        <v>0</v>
      </c>
    </row>
    <row r="14" spans="1:23" s="81" customFormat="1" ht="26.1" customHeight="1">
      <c r="A14" s="80">
        <v>6</v>
      </c>
      <c r="B14" s="178" t="str">
        <f>_xlfn.IFNA(VLOOKUP($C14,licencjenew!$A$2:$F$1214,6,0),"")</f>
        <v/>
      </c>
      <c r="C14" s="180"/>
      <c r="D14" s="182"/>
      <c r="E14" s="183" t="str">
        <f>_xlfn.IFNA(VLOOKUP($C14,licencjenew!$A$2:$F$1214,2,0),"")</f>
        <v/>
      </c>
      <c r="F14" s="184"/>
      <c r="G14" s="185"/>
      <c r="H14" s="185"/>
      <c r="I14" s="186"/>
      <c r="J14" s="183" t="str">
        <f>_xlfn.IFNA(VLOOKUP($C14,licencjenew!$A$2:$F$1214,3,0),"")</f>
        <v/>
      </c>
      <c r="L14" s="305">
        <f t="shared" si="0"/>
        <v>0</v>
      </c>
    </row>
    <row r="15" spans="1:23" s="81" customFormat="1" ht="26.1" customHeight="1">
      <c r="A15" s="80">
        <v>7</v>
      </c>
      <c r="B15" s="178" t="str">
        <f>_xlfn.IFNA(VLOOKUP($C15,licencjenew!$A$2:$F$1214,6,0),"")</f>
        <v/>
      </c>
      <c r="C15" s="181"/>
      <c r="D15" s="182"/>
      <c r="E15" s="183" t="str">
        <f>_xlfn.IFNA(VLOOKUP($C15,licencjenew!$A$2:$F$1214,2,0),"")</f>
        <v/>
      </c>
      <c r="F15" s="184"/>
      <c r="G15" s="185"/>
      <c r="H15" s="185"/>
      <c r="I15" s="188"/>
      <c r="J15" s="183" t="str">
        <f>_xlfn.IFNA(VLOOKUP($C15,licencjenew!$A$2:$F$1214,3,0),"")</f>
        <v/>
      </c>
      <c r="L15" s="305">
        <f t="shared" si="0"/>
        <v>0</v>
      </c>
    </row>
    <row r="16" spans="1:23" s="81" customFormat="1" ht="26.1" customHeight="1">
      <c r="A16" s="80">
        <v>8</v>
      </c>
      <c r="B16" s="178" t="str">
        <f>_xlfn.IFNA(VLOOKUP($C16,licencjenew!$A$2:$F$1214,6,0),"")</f>
        <v/>
      </c>
      <c r="C16" s="180"/>
      <c r="D16" s="182"/>
      <c r="E16" s="183" t="str">
        <f>_xlfn.IFNA(VLOOKUP($C16,licencjenew!$A$2:$F$1214,2,0),"")</f>
        <v/>
      </c>
      <c r="F16" s="184"/>
      <c r="G16" s="185"/>
      <c r="H16" s="185"/>
      <c r="I16" s="186"/>
      <c r="J16" s="183" t="str">
        <f>_xlfn.IFNA(VLOOKUP($C16,licencjenew!$A$2:$F$1214,3,0),"")</f>
        <v/>
      </c>
      <c r="L16" s="305">
        <f t="shared" si="0"/>
        <v>0</v>
      </c>
    </row>
    <row r="17" spans="1:12" s="81" customFormat="1" ht="26.1" customHeight="1">
      <c r="A17" s="80">
        <v>9</v>
      </c>
      <c r="B17" s="178" t="str">
        <f>_xlfn.IFNA(VLOOKUP($C17,licencjenew!$A$2:$F$1214,6,0),"")</f>
        <v/>
      </c>
      <c r="C17" s="179"/>
      <c r="D17" s="182"/>
      <c r="E17" s="183" t="str">
        <f>_xlfn.IFNA(VLOOKUP($C17,licencjenew!$A$2:$F$1214,2,0),"")</f>
        <v/>
      </c>
      <c r="F17" s="187"/>
      <c r="G17" s="185"/>
      <c r="H17" s="185"/>
      <c r="I17" s="186"/>
      <c r="J17" s="183" t="str">
        <f>_xlfn.IFNA(VLOOKUP($C17,licencjenew!$A$2:$F$1214,3,0),"")</f>
        <v/>
      </c>
      <c r="L17" s="305">
        <f t="shared" si="0"/>
        <v>0</v>
      </c>
    </row>
    <row r="18" spans="1:12" s="81" customFormat="1" ht="26.1" customHeight="1">
      <c r="A18" s="80">
        <v>10</v>
      </c>
      <c r="B18" s="178" t="str">
        <f>_xlfn.IFNA(VLOOKUP($C18,licencjenew!$A$2:$F$1214,6,0),"")</f>
        <v/>
      </c>
      <c r="C18" s="180"/>
      <c r="D18" s="182"/>
      <c r="E18" s="183" t="str">
        <f>_xlfn.IFNA(VLOOKUP($C18,licencjenew!$A$2:$F$1214,2,0),"")</f>
        <v/>
      </c>
      <c r="F18" s="187"/>
      <c r="G18" s="185"/>
      <c r="H18" s="185"/>
      <c r="I18" s="186"/>
      <c r="J18" s="183" t="str">
        <f>_xlfn.IFNA(VLOOKUP($C18,licencjenew!$A$2:$F$1214,3,0),"")</f>
        <v/>
      </c>
      <c r="L18" s="305">
        <f t="shared" si="0"/>
        <v>0</v>
      </c>
    </row>
    <row r="19" spans="1:12" s="81" customFormat="1" ht="26.1" customHeight="1">
      <c r="A19" s="80">
        <v>11</v>
      </c>
      <c r="B19" s="178" t="str">
        <f>_xlfn.IFNA(VLOOKUP($C19,licencjenew!$A$2:$F$1214,6,0),"")</f>
        <v/>
      </c>
      <c r="C19" s="180"/>
      <c r="D19" s="182"/>
      <c r="E19" s="183" t="str">
        <f>_xlfn.IFNA(VLOOKUP($C19,licencjenew!$A$2:$F$1214,2,0),"")</f>
        <v/>
      </c>
      <c r="F19" s="184"/>
      <c r="G19" s="185"/>
      <c r="H19" s="185"/>
      <c r="I19" s="186"/>
      <c r="J19" s="183" t="str">
        <f>_xlfn.IFNA(VLOOKUP($C19,licencjenew!$A$2:$F$1214,3,0),"")</f>
        <v/>
      </c>
      <c r="L19" s="305">
        <f t="shared" si="0"/>
        <v>0</v>
      </c>
    </row>
    <row r="20" spans="1:12" s="81" customFormat="1" ht="26.1" customHeight="1">
      <c r="A20" s="80">
        <v>12</v>
      </c>
      <c r="B20" s="178" t="str">
        <f>_xlfn.IFNA(VLOOKUP($C20,licencjenew!$A$2:$F$1214,6,0),"")</f>
        <v/>
      </c>
      <c r="C20" s="179"/>
      <c r="D20" s="182"/>
      <c r="E20" s="183" t="str">
        <f>_xlfn.IFNA(VLOOKUP($C20,licencjenew!$A$2:$F$1214,2,0),"")</f>
        <v/>
      </c>
      <c r="F20" s="184"/>
      <c r="G20" s="185"/>
      <c r="H20" s="185"/>
      <c r="I20" s="186"/>
      <c r="J20" s="183" t="str">
        <f>_xlfn.IFNA(VLOOKUP($C20,licencjenew!$A$2:$F$1214,3,0),"")</f>
        <v/>
      </c>
      <c r="L20" s="305">
        <f t="shared" si="0"/>
        <v>0</v>
      </c>
    </row>
    <row r="21" spans="1:12" s="81" customFormat="1" ht="26.1" customHeight="1">
      <c r="A21" s="80">
        <v>13</v>
      </c>
      <c r="B21" s="178" t="str">
        <f>_xlfn.IFNA(VLOOKUP($C21,licencjenew!$A$2:$F$1214,6,0),"")</f>
        <v/>
      </c>
      <c r="C21" s="180"/>
      <c r="D21" s="182"/>
      <c r="E21" s="183" t="str">
        <f>_xlfn.IFNA(VLOOKUP($C21,licencjenew!$A$2:$F$1214,2,0),"")</f>
        <v/>
      </c>
      <c r="F21" s="187"/>
      <c r="G21" s="185"/>
      <c r="H21" s="185"/>
      <c r="I21" s="186"/>
      <c r="J21" s="183" t="str">
        <f>_xlfn.IFNA(VLOOKUP($C21,licencjenew!$A$2:$F$1214,3,0),"")</f>
        <v/>
      </c>
      <c r="L21" s="305">
        <f t="shared" si="0"/>
        <v>0</v>
      </c>
    </row>
    <row r="22" spans="1:12" s="81" customFormat="1" ht="26.1" customHeight="1">
      <c r="A22" s="80">
        <v>14</v>
      </c>
      <c r="B22" s="178" t="str">
        <f>_xlfn.IFNA(VLOOKUP($C22,licencjenew!$A$2:$F$1214,6,0),"")</f>
        <v/>
      </c>
      <c r="C22" s="179"/>
      <c r="D22" s="182"/>
      <c r="E22" s="183" t="str">
        <f>_xlfn.IFNA(VLOOKUP($C22,licencjenew!$A$2:$F$1214,2,0),"")</f>
        <v/>
      </c>
      <c r="F22" s="187"/>
      <c r="G22" s="185"/>
      <c r="H22" s="185"/>
      <c r="I22" s="186"/>
      <c r="J22" s="183" t="str">
        <f>_xlfn.IFNA(VLOOKUP($C22,licencjenew!$A$2:$F$1214,3,0),"")</f>
        <v/>
      </c>
      <c r="L22" s="305">
        <f t="shared" si="0"/>
        <v>0</v>
      </c>
    </row>
    <row r="23" spans="1:12" s="81" customFormat="1" ht="26.1" customHeight="1">
      <c r="A23" s="80">
        <v>15</v>
      </c>
      <c r="B23" s="178" t="str">
        <f>_xlfn.IFNA(VLOOKUP($C23,licencjenew!$A$2:$F$1214,6,0),"")</f>
        <v/>
      </c>
      <c r="C23" s="180"/>
      <c r="D23" s="182"/>
      <c r="E23" s="183" t="str">
        <f>_xlfn.IFNA(VLOOKUP($C23,licencjenew!$A$2:$F$1214,2,0),"")</f>
        <v/>
      </c>
      <c r="F23" s="184"/>
      <c r="G23" s="185"/>
      <c r="H23" s="185"/>
      <c r="I23" s="186"/>
      <c r="J23" s="183" t="str">
        <f>_xlfn.IFNA(VLOOKUP($C23,licencjenew!$A$2:$F$1214,3,0),"")</f>
        <v/>
      </c>
      <c r="L23" s="305">
        <f t="shared" si="0"/>
        <v>0</v>
      </c>
    </row>
    <row r="24" spans="1:12" s="81" customFormat="1" ht="26.1" customHeight="1">
      <c r="A24" s="80">
        <v>16</v>
      </c>
      <c r="B24" s="178" t="str">
        <f>_xlfn.IFNA(VLOOKUP($C24,licencjenew!$A$2:$F$1214,6,0),"")</f>
        <v/>
      </c>
      <c r="C24" s="180"/>
      <c r="D24" s="182"/>
      <c r="E24" s="183" t="str">
        <f>_xlfn.IFNA(VLOOKUP($C24,licencjenew!$A$2:$F$1214,2,0),"")</f>
        <v/>
      </c>
      <c r="F24" s="184"/>
      <c r="G24" s="185"/>
      <c r="H24" s="185"/>
      <c r="I24" s="186"/>
      <c r="J24" s="183" t="str">
        <f>_xlfn.IFNA(VLOOKUP($C24,licencjenew!$A$2:$F$1214,3,0),"")</f>
        <v/>
      </c>
      <c r="L24" s="305">
        <f t="shared" si="0"/>
        <v>0</v>
      </c>
    </row>
    <row r="25" spans="1:12" s="81" customFormat="1" ht="26.1" customHeight="1">
      <c r="A25" s="80">
        <v>17</v>
      </c>
      <c r="B25" s="178" t="str">
        <f>_xlfn.IFNA(VLOOKUP($C25,licencjenew!$A$2:$F$1214,6,0),"")</f>
        <v/>
      </c>
      <c r="C25" s="181"/>
      <c r="D25" s="182"/>
      <c r="E25" s="183" t="str">
        <f>_xlfn.IFNA(VLOOKUP($C25,licencjenew!$A$2:$F$1214,2,0),"")</f>
        <v/>
      </c>
      <c r="F25" s="184"/>
      <c r="G25" s="185"/>
      <c r="H25" s="185"/>
      <c r="I25" s="188"/>
      <c r="J25" s="183" t="str">
        <f>_xlfn.IFNA(VLOOKUP($C25,licencjenew!$A$2:$F$1214,3,0),"")</f>
        <v/>
      </c>
      <c r="L25" s="305">
        <f t="shared" si="0"/>
        <v>0</v>
      </c>
    </row>
    <row r="26" spans="1:12" s="81" customFormat="1" ht="26.1" customHeight="1">
      <c r="A26" s="80">
        <v>18</v>
      </c>
      <c r="B26" s="178" t="str">
        <f>_xlfn.IFNA(VLOOKUP($C26,licencjenew!$A$2:$F$1214,6,0),"")</f>
        <v/>
      </c>
      <c r="C26" s="180"/>
      <c r="D26" s="182"/>
      <c r="E26" s="183" t="str">
        <f>_xlfn.IFNA(VLOOKUP($C26,licencjenew!$A$2:$F$1214,2,0),"")</f>
        <v/>
      </c>
      <c r="F26" s="184"/>
      <c r="G26" s="185"/>
      <c r="H26" s="185"/>
      <c r="I26" s="186"/>
      <c r="J26" s="183" t="str">
        <f>_xlfn.IFNA(VLOOKUP($C26,licencjenew!$A$2:$F$1214,3,0),"")</f>
        <v/>
      </c>
      <c r="L26" s="305">
        <f t="shared" si="0"/>
        <v>0</v>
      </c>
    </row>
    <row r="27" spans="1:12" s="81" customFormat="1" ht="26.1" customHeight="1">
      <c r="A27" s="80">
        <v>19</v>
      </c>
      <c r="B27" s="178" t="str">
        <f>_xlfn.IFNA(VLOOKUP($C27,licencjenew!$A$2:$F$1214,6,0),"")</f>
        <v/>
      </c>
      <c r="C27" s="180"/>
      <c r="D27" s="182"/>
      <c r="E27" s="183" t="str">
        <f>_xlfn.IFNA(VLOOKUP($C27,licencjenew!$A$2:$F$1214,2,0),"")</f>
        <v/>
      </c>
      <c r="F27" s="187"/>
      <c r="G27" s="185"/>
      <c r="H27" s="185"/>
      <c r="I27" s="186"/>
      <c r="J27" s="183" t="str">
        <f>_xlfn.IFNA(VLOOKUP($C27,licencjenew!$A$2:$F$1214,3,0),"")</f>
        <v/>
      </c>
      <c r="L27" s="305">
        <f t="shared" si="0"/>
        <v>0</v>
      </c>
    </row>
    <row r="28" spans="1:12" s="81" customFormat="1" ht="26.1" customHeight="1">
      <c r="A28" s="80">
        <v>20</v>
      </c>
      <c r="B28" s="178" t="str">
        <f>_xlfn.IFNA(VLOOKUP($C28,licencjenew!$A$2:$F$1214,6,0),"")</f>
        <v/>
      </c>
      <c r="C28" s="179"/>
      <c r="D28" s="182"/>
      <c r="E28" s="183" t="str">
        <f>_xlfn.IFNA(VLOOKUP($C28,licencjenew!$A$2:$F$1214,2,0),"")</f>
        <v/>
      </c>
      <c r="F28" s="187"/>
      <c r="G28" s="185"/>
      <c r="H28" s="185"/>
      <c r="I28" s="186"/>
      <c r="J28" s="183" t="str">
        <f>_xlfn.IFNA(VLOOKUP($C28,licencjenew!$A$2:$F$1214,3,0),"")</f>
        <v/>
      </c>
      <c r="L28" s="305">
        <f t="shared" si="0"/>
        <v>0</v>
      </c>
    </row>
    <row r="29" spans="1:12" s="81" customFormat="1" ht="26.1" customHeight="1">
      <c r="A29" s="80">
        <v>21</v>
      </c>
      <c r="B29" s="178" t="str">
        <f>_xlfn.IFNA(VLOOKUP($C29,licencjenew!$A$2:$F$1214,6,0),"")</f>
        <v/>
      </c>
      <c r="C29" s="180"/>
      <c r="D29" s="182"/>
      <c r="E29" s="183" t="str">
        <f>_xlfn.IFNA(VLOOKUP($C29,licencjenew!$A$2:$F$1214,2,0),"")</f>
        <v/>
      </c>
      <c r="F29" s="184"/>
      <c r="G29" s="185"/>
      <c r="H29" s="185"/>
      <c r="I29" s="186"/>
      <c r="J29" s="183" t="str">
        <f>_xlfn.IFNA(VLOOKUP($C29,licencjenew!$A$2:$F$1214,3,0),"")</f>
        <v/>
      </c>
      <c r="L29" s="305">
        <f t="shared" si="0"/>
        <v>0</v>
      </c>
    </row>
    <row r="30" spans="1:12" s="81" customFormat="1" ht="26.1" customHeight="1">
      <c r="A30" s="80">
        <v>22</v>
      </c>
      <c r="B30" s="178" t="str">
        <f>_xlfn.IFNA(VLOOKUP($C30,licencjenew!$A$2:$F$1214,6,0),"")</f>
        <v/>
      </c>
      <c r="C30" s="180"/>
      <c r="D30" s="182"/>
      <c r="E30" s="183" t="str">
        <f>_xlfn.IFNA(VLOOKUP($C30,licencjenew!$A$2:$F$1214,2,0),"")</f>
        <v/>
      </c>
      <c r="F30" s="184"/>
      <c r="G30" s="185"/>
      <c r="H30" s="185"/>
      <c r="I30" s="186"/>
      <c r="J30" s="183" t="str">
        <f>_xlfn.IFNA(VLOOKUP($C30,licencjenew!$A$2:$F$1214,3,0),"")</f>
        <v/>
      </c>
      <c r="L30" s="305">
        <f t="shared" si="0"/>
        <v>0</v>
      </c>
    </row>
    <row r="31" spans="1:12" s="81" customFormat="1" ht="26.1" customHeight="1">
      <c r="A31" s="80">
        <v>23</v>
      </c>
      <c r="B31" s="178" t="str">
        <f>_xlfn.IFNA(VLOOKUP($C31,licencjenew!$A$2:$F$1214,6,0),"")</f>
        <v/>
      </c>
      <c r="C31" s="181"/>
      <c r="D31" s="182"/>
      <c r="E31" s="183" t="str">
        <f>_xlfn.IFNA(VLOOKUP($C31,licencjenew!$A$2:$F$1214,2,0),"")</f>
        <v/>
      </c>
      <c r="F31" s="184"/>
      <c r="G31" s="185"/>
      <c r="H31" s="185"/>
      <c r="I31" s="188"/>
      <c r="J31" s="183" t="str">
        <f>_xlfn.IFNA(VLOOKUP($C31,licencjenew!$A$2:$F$1214,3,0),"")</f>
        <v/>
      </c>
      <c r="L31" s="305">
        <f t="shared" si="0"/>
        <v>0</v>
      </c>
    </row>
    <row r="32" spans="1:12" s="81" customFormat="1" ht="26.1" customHeight="1">
      <c r="A32" s="80">
        <v>24</v>
      </c>
      <c r="B32" s="178" t="str">
        <f>_xlfn.IFNA(VLOOKUP($C32,licencjenew!$A$2:$F$1214,6,0),"")</f>
        <v/>
      </c>
      <c r="C32" s="180"/>
      <c r="D32" s="182"/>
      <c r="E32" s="183" t="str">
        <f>_xlfn.IFNA(VLOOKUP($C32,licencjenew!$A$2:$F$1214,2,0),"")</f>
        <v/>
      </c>
      <c r="F32" s="184"/>
      <c r="G32" s="185"/>
      <c r="H32" s="185"/>
      <c r="I32" s="186"/>
      <c r="J32" s="183" t="str">
        <f>_xlfn.IFNA(VLOOKUP($C32,licencjenew!$A$2:$F$1214,3,0),"")</f>
        <v/>
      </c>
      <c r="L32" s="305">
        <f t="shared" si="0"/>
        <v>0</v>
      </c>
    </row>
    <row r="33" spans="1:22" s="81" customFormat="1" ht="26.1" customHeight="1">
      <c r="A33" s="80">
        <v>25</v>
      </c>
      <c r="B33" s="178" t="str">
        <f>_xlfn.IFNA(VLOOKUP($C33,licencjenew!$A$2:$F$1214,6,0),"")</f>
        <v/>
      </c>
      <c r="C33" s="179"/>
      <c r="D33" s="182"/>
      <c r="E33" s="183" t="str">
        <f>_xlfn.IFNA(VLOOKUP($C33,licencjenew!$A$2:$F$1214,2,0),"")</f>
        <v/>
      </c>
      <c r="F33" s="187"/>
      <c r="G33" s="185"/>
      <c r="H33" s="185"/>
      <c r="I33" s="186"/>
      <c r="J33" s="183" t="str">
        <f>_xlfn.IFNA(VLOOKUP($C33,licencjenew!$A$2:$F$1214,3,0),"")</f>
        <v/>
      </c>
      <c r="L33" s="305">
        <f t="shared" si="0"/>
        <v>0</v>
      </c>
    </row>
    <row r="34" spans="1:22" s="81" customFormat="1" ht="26.1" customHeight="1">
      <c r="A34" s="80">
        <v>26</v>
      </c>
      <c r="B34" s="178" t="str">
        <f>_xlfn.IFNA(VLOOKUP($C34,licencjenew!$A$2:$F$1214,6,0),"")</f>
        <v/>
      </c>
      <c r="C34" s="179"/>
      <c r="D34" s="182"/>
      <c r="E34" s="183" t="str">
        <f>_xlfn.IFNA(VLOOKUP($C34,licencjenew!$A$2:$F$1214,2,0),"")</f>
        <v/>
      </c>
      <c r="F34" s="187"/>
      <c r="G34" s="185"/>
      <c r="H34" s="185"/>
      <c r="I34" s="186"/>
      <c r="J34" s="183" t="str">
        <f>_xlfn.IFNA(VLOOKUP($C34,licencjenew!$A$2:$F$1214,3,0),"")</f>
        <v/>
      </c>
      <c r="L34" s="305">
        <f t="shared" si="0"/>
        <v>0</v>
      </c>
    </row>
    <row r="35" spans="1:22" s="81" customFormat="1" ht="26.1" customHeight="1">
      <c r="A35" s="80">
        <v>27</v>
      </c>
      <c r="B35" s="178" t="str">
        <f>_xlfn.IFNA(VLOOKUP($C35,licencjenew!$A$2:$F$1214,6,0),"")</f>
        <v/>
      </c>
      <c r="C35" s="180"/>
      <c r="D35" s="182"/>
      <c r="E35" s="183" t="str">
        <f>_xlfn.IFNA(VLOOKUP($C35,licencjenew!$A$2:$F$1214,2,0),"")</f>
        <v/>
      </c>
      <c r="F35" s="184"/>
      <c r="G35" s="185"/>
      <c r="H35" s="185"/>
      <c r="I35" s="186"/>
      <c r="J35" s="183" t="str">
        <f>_xlfn.IFNA(VLOOKUP($C35,licencjenew!$A$2:$F$1214,3,0),"")</f>
        <v/>
      </c>
      <c r="L35" s="305">
        <f t="shared" si="0"/>
        <v>0</v>
      </c>
    </row>
    <row r="36" spans="1:22" s="81" customFormat="1" ht="26.1" customHeight="1">
      <c r="A36" s="80">
        <v>28</v>
      </c>
      <c r="B36" s="178" t="str">
        <f>_xlfn.IFNA(VLOOKUP($C36,licencjenew!$A$2:$F$1214,6,0),"")</f>
        <v/>
      </c>
      <c r="C36" s="180"/>
      <c r="D36" s="182"/>
      <c r="E36" s="183" t="str">
        <f>_xlfn.IFNA(VLOOKUP($C36,licencjenew!$A$2:$F$1214,2,0),"")</f>
        <v/>
      </c>
      <c r="F36" s="184"/>
      <c r="G36" s="185"/>
      <c r="H36" s="185"/>
      <c r="I36" s="186"/>
      <c r="J36" s="183" t="str">
        <f>_xlfn.IFNA(VLOOKUP($C36,licencjenew!$A$2:$F$1214,3,0),"")</f>
        <v/>
      </c>
      <c r="L36" s="305">
        <f t="shared" si="0"/>
        <v>0</v>
      </c>
    </row>
    <row r="37" spans="1:22" s="81" customFormat="1" ht="26.1" customHeight="1">
      <c r="A37" s="80">
        <v>29</v>
      </c>
      <c r="B37" s="178" t="str">
        <f>_xlfn.IFNA(VLOOKUP($C37,licencjenew!$A$2:$F$1214,6,0),"")</f>
        <v/>
      </c>
      <c r="C37" s="181"/>
      <c r="D37" s="182"/>
      <c r="E37" s="183" t="str">
        <f>_xlfn.IFNA(VLOOKUP($C37,licencjenew!$A$2:$F$1214,2,0),"")</f>
        <v/>
      </c>
      <c r="F37" s="184"/>
      <c r="G37" s="185"/>
      <c r="H37" s="185"/>
      <c r="I37" s="188"/>
      <c r="J37" s="183" t="str">
        <f>_xlfn.IFNA(VLOOKUP($C37,licencjenew!$A$2:$F$1214,3,0),"")</f>
        <v/>
      </c>
      <c r="L37" s="305">
        <f t="shared" si="0"/>
        <v>0</v>
      </c>
    </row>
    <row r="38" spans="1:22" s="81" customFormat="1" ht="26.1" customHeight="1">
      <c r="A38" s="80">
        <v>30</v>
      </c>
      <c r="B38" s="178" t="str">
        <f>_xlfn.IFNA(VLOOKUP($C38,licencjenew!$A$2:$F$1214,6,0),"")</f>
        <v/>
      </c>
      <c r="C38" s="180"/>
      <c r="D38" s="182"/>
      <c r="E38" s="183" t="str">
        <f>_xlfn.IFNA(VLOOKUP($C38,licencjenew!$A$2:$F$1214,2,0),"")</f>
        <v/>
      </c>
      <c r="F38" s="184"/>
      <c r="G38" s="185"/>
      <c r="H38" s="185"/>
      <c r="I38" s="186"/>
      <c r="J38" s="183" t="str">
        <f>_xlfn.IFNA(VLOOKUP($C38,licencjenew!$A$2:$F$1214,3,0),"")</f>
        <v/>
      </c>
      <c r="L38" s="305">
        <f t="shared" si="0"/>
        <v>0</v>
      </c>
    </row>
    <row r="39" spans="1:22" s="8" customFormat="1" ht="15" customHeight="1">
      <c r="J39" s="60"/>
      <c r="K39" s="5"/>
      <c r="L39" s="5"/>
      <c r="M39" s="5"/>
      <c r="N39" s="5"/>
      <c r="O39" s="60"/>
      <c r="P39" s="60"/>
      <c r="Q39" s="60"/>
      <c r="R39" s="60"/>
      <c r="S39" s="60"/>
      <c r="T39" s="60"/>
      <c r="U39" s="60"/>
      <c r="V39" s="60"/>
    </row>
    <row r="40" spans="1:22" s="74" customFormat="1" ht="42.75" customHeight="1">
      <c r="D40" s="190"/>
      <c r="E40" s="190"/>
      <c r="F40" s="324"/>
      <c r="G40" s="324"/>
      <c r="H40" s="324"/>
      <c r="I40" s="324"/>
      <c r="K40" s="5"/>
      <c r="L40" s="5"/>
      <c r="M40" s="5"/>
      <c r="N40" s="5"/>
    </row>
    <row r="41" spans="1:22" s="10" customFormat="1" ht="29.25" customHeight="1">
      <c r="A41" s="7"/>
      <c r="B41" s="7"/>
      <c r="C41" s="7"/>
      <c r="D41" s="73" t="s">
        <v>25</v>
      </c>
      <c r="E41" s="75" t="s">
        <v>26</v>
      </c>
      <c r="F41" s="320" t="s">
        <v>27</v>
      </c>
      <c r="G41" s="320"/>
      <c r="H41" s="320" t="s">
        <v>44</v>
      </c>
      <c r="I41" s="321"/>
      <c r="K41" s="5"/>
      <c r="L41" s="5"/>
      <c r="M41" s="5"/>
      <c r="N41" s="5"/>
    </row>
    <row r="42" spans="1:22" ht="13.5">
      <c r="D42" s="69"/>
      <c r="E42" s="69"/>
      <c r="F42" s="319"/>
      <c r="G42" s="319"/>
      <c r="H42" s="319"/>
      <c r="I42" s="319"/>
    </row>
  </sheetData>
  <sheetProtection algorithmName="SHA-512" hashValue="6BhWC0AphINfhy1mstjKMI/YcmME99bMzODnA8AZiHI077jdm9JOa7RP+R7bnYXLmllPzcVnkeYz8o19W1Xldg==" saltValue="wFrItLk09joudNiwm7Rrmg==" spinCount="100000" sheet="1" objects="1" scenarios="1"/>
  <mergeCells count="21">
    <mergeCell ref="F42:G42"/>
    <mergeCell ref="H41:I41"/>
    <mergeCell ref="H42:I42"/>
    <mergeCell ref="D7:D8"/>
    <mergeCell ref="E7:E8"/>
    <mergeCell ref="G7:G8"/>
    <mergeCell ref="F41:G41"/>
    <mergeCell ref="H40:I40"/>
    <mergeCell ref="H7:H8"/>
    <mergeCell ref="F40:G40"/>
    <mergeCell ref="A1:I1"/>
    <mergeCell ref="A5:I5"/>
    <mergeCell ref="F7:F8"/>
    <mergeCell ref="A6:G6"/>
    <mergeCell ref="A7:A8"/>
    <mergeCell ref="A2:I2"/>
    <mergeCell ref="C7:C8"/>
    <mergeCell ref="G4:I4"/>
    <mergeCell ref="G3:H3"/>
    <mergeCell ref="I3:J3"/>
    <mergeCell ref="J7:J8"/>
  </mergeCells>
  <conditionalFormatting sqref="G9:I21 G34:I38">
    <cfRule type="expression" dxfId="150" priority="55" stopIfTrue="1">
      <formula>IF(#REF!&lt;0,#REF!,0)</formula>
    </cfRule>
    <cfRule type="cellIs" dxfId="149" priority="56" stopIfTrue="1" operator="equal">
      <formula>IF(SIGN(#REF!)=1,#REF!,0)</formula>
    </cfRule>
    <cfRule type="expression" dxfId="148" priority="57" stopIfTrue="1">
      <formula>IF(#REF!&gt;0,#REF!,0)</formula>
    </cfRule>
  </conditionalFormatting>
  <conditionalFormatting sqref="G22:I26 G33:I33">
    <cfRule type="expression" dxfId="147" priority="7" stopIfTrue="1">
      <formula>IF(#REF!&lt;0,#REF!,0)</formula>
    </cfRule>
    <cfRule type="cellIs" dxfId="146" priority="8" stopIfTrue="1" operator="equal">
      <formula>IF(SIGN(#REF!)=1,#REF!,0)</formula>
    </cfRule>
    <cfRule type="expression" dxfId="145" priority="9" stopIfTrue="1">
      <formula>IF(#REF!&gt;0,#REF!,0)</formula>
    </cfRule>
  </conditionalFormatting>
  <conditionalFormatting sqref="G27:I27">
    <cfRule type="expression" dxfId="144" priority="4" stopIfTrue="1">
      <formula>IF(#REF!&lt;0,#REF!,0)</formula>
    </cfRule>
    <cfRule type="cellIs" dxfId="143" priority="5" stopIfTrue="1" operator="equal">
      <formula>IF(SIGN(#REF!)=1,#REF!,0)</formula>
    </cfRule>
    <cfRule type="expression" dxfId="142" priority="6" stopIfTrue="1">
      <formula>IF(#REF!&gt;0,#REF!,0)</formula>
    </cfRule>
  </conditionalFormatting>
  <conditionalFormatting sqref="G28:I32">
    <cfRule type="expression" dxfId="141" priority="1" stopIfTrue="1">
      <formula>IF(#REF!&lt;0,#REF!,0)</formula>
    </cfRule>
    <cfRule type="cellIs" dxfId="140" priority="2" stopIfTrue="1" operator="equal">
      <formula>IF(SIGN(#REF!)=1,#REF!,0)</formula>
    </cfRule>
    <cfRule type="expression" dxfId="139" priority="3" stopIfTrue="1">
      <formula>IF(#REF!&gt;0,#REF!,0)</formula>
    </cfRule>
  </conditionalFormatting>
  <pageMargins left="0.19685039370078741" right="0.19685039370078741" top="0.19685039370078741" bottom="0.19685039370078741" header="0" footer="0"/>
  <pageSetup paperSize="9" scale="64" orientation="portrait" horizontalDpi="4294967294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B1DD840C-EC7F-4B56-AB7D-BF2C95006F13}">
          <x14:formula1>
            <xm:f>pomocnicza!$B$4:$B$31</xm:f>
          </x14:formula1>
          <xm:sqref>D9:D38</xm:sqref>
        </x14:dataValidation>
        <x14:dataValidation type="list" errorStyle="warning" allowBlank="1" showInputMessage="1" showErrorMessage="1" xr:uid="{5325690D-6AD5-459F-B1E0-F44A50B5BF1F}">
          <x14:formula1>
            <xm:f>pomocnicza!$L$20:$L$21</xm:f>
          </x14:formula1>
          <xm:sqref>J9:J38</xm:sqref>
        </x14:dataValidation>
        <x14:dataValidation type="list" errorStyle="warning" showInputMessage="1" showErrorMessage="1" errorTitle="Licencja!!!" error="Brak aktywnej licencji!_x000a_&gt;&gt;do wyjaśnienia w PZPC&lt;&lt;" xr:uid="{00000000-0002-0000-0000-000002000000}">
          <x14:formula1>
            <xm:f>licencjenew!$A$2:$A$1214</xm:f>
          </x14:formula1>
          <xm:sqref>C9:C38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11">
    <tabColor indexed="10"/>
    <pageSetUpPr fitToPage="1"/>
  </sheetPr>
  <dimension ref="B1:AU70"/>
  <sheetViews>
    <sheetView showGridLines="0" view="pageBreakPreview" zoomScale="80" zoomScaleNormal="115" zoomScaleSheetLayoutView="80" workbookViewId="0">
      <selection activeCell="B29" sqref="B29:P29"/>
    </sheetView>
  </sheetViews>
  <sheetFormatPr defaultColWidth="9.140625" defaultRowHeight="12.75"/>
  <cols>
    <col min="1" max="1" width="26.28515625" style="92" customWidth="1"/>
    <col min="2" max="2" width="6.7109375" style="114" bestFit="1" customWidth="1"/>
    <col min="3" max="3" width="5.85546875" style="114" bestFit="1" customWidth="1"/>
    <col min="4" max="4" width="5.5703125" style="114" bestFit="1" customWidth="1"/>
    <col min="5" max="5" width="27.85546875" style="92" bestFit="1" customWidth="1"/>
    <col min="6" max="6" width="6.7109375" style="92" customWidth="1"/>
    <col min="7" max="7" width="44" style="92" hidden="1" customWidth="1"/>
    <col min="8" max="8" width="7.5703125" style="168" customWidth="1"/>
    <col min="9" max="9" width="4.7109375" style="92" customWidth="1"/>
    <col min="10" max="10" width="1" style="92" customWidth="1"/>
    <col min="11" max="11" width="4.7109375" style="92" customWidth="1"/>
    <col min="12" max="12" width="1" style="92" customWidth="1"/>
    <col min="13" max="13" width="4.7109375" style="92" customWidth="1"/>
    <col min="14" max="14" width="1" style="92" customWidth="1"/>
    <col min="15" max="15" width="4.7109375" style="92" customWidth="1"/>
    <col min="16" max="16" width="1.140625" style="92" customWidth="1"/>
    <col min="17" max="17" width="4.7109375" style="92" customWidth="1"/>
    <col min="18" max="18" width="1" style="92" customWidth="1"/>
    <col min="19" max="19" width="4.7109375" style="92" customWidth="1"/>
    <col min="20" max="20" width="1" style="92" customWidth="1"/>
    <col min="21" max="21" width="6.7109375" style="92" customWidth="1"/>
    <col min="22" max="22" width="11.140625" style="92" bestFit="1" customWidth="1"/>
    <col min="23" max="23" width="8.85546875" style="92" bestFit="1" customWidth="1"/>
    <col min="24" max="24" width="10.5703125" style="92" bestFit="1" customWidth="1"/>
    <col min="25" max="25" width="13.140625" style="169" bestFit="1" customWidth="1"/>
    <col min="26" max="26" width="6.140625" style="92" customWidth="1"/>
    <col min="27" max="27" width="9" style="92" hidden="1" customWidth="1"/>
    <col min="28" max="28" width="9.140625" style="92" hidden="1" customWidth="1"/>
    <col min="29" max="30" width="4.5703125" style="114" hidden="1" customWidth="1"/>
    <col min="31" max="31" width="4.5703125" style="111" hidden="1" customWidth="1"/>
    <col min="32" max="32" width="4.5703125" style="133" hidden="1" customWidth="1"/>
    <col min="33" max="35" width="4.5703125" style="114" hidden="1" customWidth="1"/>
    <col min="36" max="37" width="4.5703125" style="133" hidden="1" customWidth="1"/>
    <col min="38" max="38" width="9.28515625" style="91" hidden="1" customWidth="1"/>
    <col min="39" max="39" width="10.140625" style="91" hidden="1" customWidth="1"/>
    <col min="40" max="40" width="10.85546875" style="91" hidden="1" customWidth="1"/>
    <col min="41" max="41" width="9.140625" style="92" customWidth="1"/>
    <col min="42" max="42" width="6.28515625" style="92" customWidth="1"/>
    <col min="43" max="16384" width="9.140625" style="92"/>
  </cols>
  <sheetData>
    <row r="1" spans="2:47" ht="118.5" customHeight="1">
      <c r="B1" s="358" t="s">
        <v>97</v>
      </c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  <c r="Q1" s="358"/>
      <c r="R1" s="358"/>
      <c r="S1" s="358"/>
      <c r="T1" s="358"/>
      <c r="U1" s="358"/>
      <c r="V1" s="358"/>
      <c r="W1" s="89"/>
      <c r="X1" s="90"/>
      <c r="Y1" s="90"/>
      <c r="Z1" s="360"/>
      <c r="AA1" s="360"/>
      <c r="AB1" s="360"/>
      <c r="AC1" s="360"/>
      <c r="AD1" s="360"/>
      <c r="AE1" s="360"/>
      <c r="AF1" s="360"/>
      <c r="AG1" s="360"/>
      <c r="AH1" s="360"/>
      <c r="AI1" s="360"/>
      <c r="AJ1" s="360"/>
      <c r="AK1" s="360"/>
      <c r="AL1" s="360"/>
      <c r="AU1" s="93"/>
    </row>
    <row r="2" spans="2:47" ht="22.5" customHeight="1">
      <c r="B2" s="359" t="s">
        <v>39</v>
      </c>
      <c r="C2" s="359"/>
      <c r="D2" s="359"/>
      <c r="E2" s="359"/>
      <c r="F2" s="359"/>
      <c r="G2" s="359"/>
      <c r="H2" s="359"/>
      <c r="I2" s="359"/>
      <c r="J2" s="359"/>
      <c r="K2" s="359"/>
      <c r="L2" s="35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94"/>
      <c r="X2" s="95"/>
      <c r="Y2" s="95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6"/>
      <c r="AK2" s="96"/>
      <c r="AL2" s="96"/>
      <c r="AU2" s="93"/>
    </row>
    <row r="3" spans="2:47" s="98" customFormat="1" ht="9" customHeight="1">
      <c r="B3" s="97"/>
      <c r="C3" s="97"/>
      <c r="D3" s="97"/>
      <c r="N3" s="99"/>
      <c r="O3" s="99"/>
      <c r="Y3" s="100"/>
      <c r="Z3" s="361"/>
      <c r="AA3" s="361"/>
      <c r="AB3" s="361"/>
      <c r="AC3" s="361"/>
      <c r="AD3" s="361"/>
      <c r="AE3" s="361"/>
      <c r="AF3" s="361"/>
      <c r="AG3" s="361"/>
      <c r="AH3" s="361"/>
      <c r="AI3" s="361"/>
      <c r="AJ3" s="361"/>
      <c r="AK3" s="361"/>
      <c r="AL3" s="361"/>
      <c r="AM3" s="101"/>
      <c r="AN3" s="101"/>
    </row>
    <row r="4" spans="2:47" s="106" customFormat="1" ht="17.25" customHeight="1">
      <c r="B4" s="102"/>
      <c r="C4" s="102"/>
      <c r="D4" s="102"/>
      <c r="E4" s="103" t="str">
        <f>'protokół WAGI'!$D$3</f>
        <v>I</v>
      </c>
      <c r="F4" s="102"/>
      <c r="G4" s="370" t="s">
        <v>75</v>
      </c>
      <c r="H4" s="370"/>
      <c r="I4" s="370"/>
      <c r="J4" s="102"/>
      <c r="K4" s="102"/>
      <c r="L4" s="102"/>
      <c r="M4" s="102"/>
      <c r="N4" s="102"/>
      <c r="O4" s="102"/>
      <c r="P4" s="104"/>
      <c r="Q4" s="369" t="str">
        <f>'protokół WAGI'!$G$3</f>
        <v>Raszyn</v>
      </c>
      <c r="R4" s="369"/>
      <c r="S4" s="369"/>
      <c r="T4" s="369"/>
      <c r="U4" s="369"/>
      <c r="V4" s="369"/>
      <c r="W4" s="105"/>
      <c r="X4" s="368" t="str">
        <f>'protokół WAGI'!$I$3</f>
        <v>09.03.2024 r.</v>
      </c>
      <c r="Y4" s="368"/>
      <c r="Z4" s="102"/>
      <c r="AA4" s="102"/>
      <c r="AB4" s="102"/>
      <c r="AC4" s="102"/>
      <c r="AD4" s="102"/>
      <c r="AE4" s="102"/>
      <c r="AF4" s="102"/>
      <c r="AG4" s="102"/>
      <c r="AH4" s="102"/>
      <c r="AI4" s="102"/>
      <c r="AJ4" s="102"/>
      <c r="AK4" s="102"/>
      <c r="AL4" s="102"/>
    </row>
    <row r="5" spans="2:47" s="111" customFormat="1" ht="18" customHeight="1">
      <c r="B5" s="107"/>
      <c r="C5" s="107"/>
      <c r="D5" s="107"/>
      <c r="E5" s="108" t="s">
        <v>30</v>
      </c>
      <c r="F5" s="362" t="s">
        <v>28</v>
      </c>
      <c r="G5" s="362"/>
      <c r="H5" s="362"/>
      <c r="I5" s="362"/>
      <c r="J5" s="362"/>
      <c r="K5" s="362"/>
      <c r="L5" s="362"/>
      <c r="M5" s="108"/>
      <c r="N5" s="109"/>
      <c r="O5" s="109"/>
      <c r="P5" s="362" t="s">
        <v>29</v>
      </c>
      <c r="Q5" s="362"/>
      <c r="R5" s="362"/>
      <c r="S5" s="362"/>
      <c r="T5" s="362"/>
      <c r="U5" s="362"/>
      <c r="V5" s="362"/>
      <c r="W5" s="362"/>
      <c r="X5" s="362"/>
      <c r="Y5" s="110"/>
      <c r="AB5" s="112"/>
      <c r="AC5" s="113"/>
      <c r="AD5" s="113"/>
      <c r="AE5" s="113"/>
      <c r="AF5" s="113"/>
      <c r="AG5" s="113"/>
      <c r="AH5" s="113"/>
      <c r="AI5" s="113"/>
      <c r="AJ5" s="113"/>
      <c r="AK5" s="114"/>
      <c r="AL5" s="115"/>
      <c r="AM5" s="115"/>
      <c r="AN5" s="115"/>
    </row>
    <row r="6" spans="2:47" s="111" customFormat="1" ht="46.9" customHeight="1">
      <c r="B6" s="107"/>
      <c r="C6" s="107"/>
      <c r="D6" s="107"/>
      <c r="E6" s="116"/>
      <c r="F6" s="116"/>
      <c r="G6" s="92"/>
      <c r="H6" s="92"/>
      <c r="I6" s="117"/>
      <c r="J6" s="118"/>
      <c r="K6" s="118"/>
      <c r="L6" s="119"/>
      <c r="M6" s="120"/>
      <c r="N6" s="121"/>
      <c r="O6" s="122"/>
      <c r="P6" s="122"/>
      <c r="Q6" s="122"/>
      <c r="R6" s="123"/>
      <c r="S6" s="124"/>
      <c r="T6" s="124"/>
      <c r="U6" s="124"/>
      <c r="V6" s="124"/>
      <c r="W6" s="124"/>
      <c r="X6" s="124"/>
      <c r="Y6" s="125"/>
      <c r="AB6" s="112"/>
      <c r="AC6" s="113"/>
      <c r="AD6" s="113"/>
      <c r="AE6" s="113"/>
      <c r="AF6" s="113"/>
      <c r="AG6" s="113"/>
      <c r="AH6" s="113"/>
      <c r="AI6" s="113"/>
      <c r="AJ6" s="113"/>
      <c r="AK6" s="114"/>
      <c r="AL6" s="115"/>
      <c r="AM6" s="115"/>
      <c r="AN6" s="115"/>
    </row>
    <row r="7" spans="2:47" s="128" customFormat="1" ht="15" customHeight="1">
      <c r="B7" s="341" t="s">
        <v>82</v>
      </c>
      <c r="C7" s="341"/>
      <c r="D7" s="341"/>
      <c r="E7" s="341"/>
      <c r="F7" s="341"/>
      <c r="G7" s="341"/>
      <c r="H7" s="341"/>
      <c r="I7" s="341"/>
      <c r="J7" s="341"/>
      <c r="K7" s="341"/>
      <c r="L7" s="341"/>
      <c r="M7" s="341"/>
      <c r="N7" s="341"/>
      <c r="O7" s="341"/>
      <c r="P7" s="341"/>
      <c r="Q7" s="126"/>
      <c r="R7" s="127"/>
      <c r="S7" s="126"/>
      <c r="T7" s="127"/>
      <c r="U7" s="126"/>
      <c r="V7" s="126"/>
      <c r="W7" s="240"/>
      <c r="X7" s="240"/>
      <c r="Y7" s="241"/>
      <c r="Z7" s="242"/>
      <c r="AA7" s="242"/>
      <c r="AB7" s="243"/>
      <c r="AC7" s="244"/>
      <c r="AD7" s="244"/>
      <c r="AE7" s="244"/>
      <c r="AF7" s="245"/>
      <c r="AG7" s="244"/>
      <c r="AH7" s="244"/>
      <c r="AI7" s="244"/>
      <c r="AJ7" s="245"/>
      <c r="AK7" s="246"/>
      <c r="AL7" s="247"/>
      <c r="AM7" s="247"/>
      <c r="AN7" s="247"/>
      <c r="AO7" s="242"/>
      <c r="AP7" s="242"/>
      <c r="AQ7" s="242"/>
    </row>
    <row r="8" spans="2:47" s="128" customFormat="1" ht="6" customHeight="1" thickBot="1">
      <c r="B8" s="129"/>
      <c r="C8" s="129"/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6"/>
      <c r="R8" s="127"/>
      <c r="S8" s="126"/>
      <c r="T8" s="127"/>
      <c r="U8" s="126"/>
      <c r="V8" s="126"/>
      <c r="W8" s="240"/>
      <c r="X8" s="240"/>
      <c r="Y8" s="241"/>
      <c r="Z8" s="242"/>
      <c r="AA8" s="242"/>
      <c r="AB8" s="243"/>
      <c r="AC8" s="244"/>
      <c r="AD8" s="244"/>
      <c r="AE8" s="244"/>
      <c r="AF8" s="245"/>
      <c r="AG8" s="244"/>
      <c r="AH8" s="244"/>
      <c r="AI8" s="244"/>
      <c r="AJ8" s="245"/>
      <c r="AK8" s="246"/>
      <c r="AL8" s="247"/>
      <c r="AM8" s="247"/>
      <c r="AN8" s="247"/>
      <c r="AO8" s="242"/>
      <c r="AP8" s="242"/>
      <c r="AQ8" s="242"/>
    </row>
    <row r="9" spans="2:47" ht="11.25" customHeight="1">
      <c r="B9" s="342" t="s">
        <v>22</v>
      </c>
      <c r="C9" s="344" t="s">
        <v>60</v>
      </c>
      <c r="D9" s="346" t="s">
        <v>40</v>
      </c>
      <c r="E9" s="348" t="s">
        <v>0</v>
      </c>
      <c r="F9" s="350" t="s">
        <v>1</v>
      </c>
      <c r="G9" s="130" t="s">
        <v>58</v>
      </c>
      <c r="H9" s="327" t="s">
        <v>3</v>
      </c>
      <c r="I9" s="353" t="s">
        <v>4</v>
      </c>
      <c r="J9" s="354"/>
      <c r="K9" s="354"/>
      <c r="L9" s="354"/>
      <c r="M9" s="354"/>
      <c r="N9" s="355"/>
      <c r="O9" s="356" t="s">
        <v>5</v>
      </c>
      <c r="P9" s="354"/>
      <c r="Q9" s="354"/>
      <c r="R9" s="354"/>
      <c r="S9" s="354"/>
      <c r="T9" s="357"/>
      <c r="U9" s="327" t="s">
        <v>6</v>
      </c>
      <c r="V9" s="131" t="s">
        <v>76</v>
      </c>
      <c r="W9" s="248" t="s">
        <v>95</v>
      </c>
      <c r="X9" s="329" t="s">
        <v>37</v>
      </c>
      <c r="Y9" s="331" t="s">
        <v>38</v>
      </c>
      <c r="Z9" s="249"/>
      <c r="AA9" s="249"/>
      <c r="AB9" s="250"/>
      <c r="AC9" s="251"/>
      <c r="AD9" s="251"/>
      <c r="AE9" s="251"/>
      <c r="AF9" s="252"/>
      <c r="AG9" s="251"/>
      <c r="AH9" s="251"/>
      <c r="AI9" s="251"/>
      <c r="AJ9" s="252"/>
      <c r="AK9" s="253"/>
      <c r="AL9" s="254"/>
      <c r="AM9" s="254"/>
      <c r="AN9" s="254"/>
      <c r="AO9" s="249"/>
      <c r="AP9" s="249"/>
      <c r="AQ9" s="249"/>
    </row>
    <row r="10" spans="2:47" ht="11.25" customHeight="1" thickBot="1">
      <c r="B10" s="343"/>
      <c r="C10" s="345"/>
      <c r="D10" s="347"/>
      <c r="E10" s="349"/>
      <c r="F10" s="351"/>
      <c r="G10" s="134" t="s">
        <v>57</v>
      </c>
      <c r="H10" s="352"/>
      <c r="I10" s="333">
        <v>1</v>
      </c>
      <c r="J10" s="334"/>
      <c r="K10" s="335">
        <v>2</v>
      </c>
      <c r="L10" s="336"/>
      <c r="M10" s="336">
        <v>3</v>
      </c>
      <c r="N10" s="337"/>
      <c r="O10" s="338">
        <v>1</v>
      </c>
      <c r="P10" s="339"/>
      <c r="Q10" s="336">
        <v>2</v>
      </c>
      <c r="R10" s="336"/>
      <c r="S10" s="336">
        <v>3</v>
      </c>
      <c r="T10" s="340"/>
      <c r="U10" s="328"/>
      <c r="V10" s="135" t="s">
        <v>77</v>
      </c>
      <c r="W10" s="255" t="s">
        <v>96</v>
      </c>
      <c r="X10" s="330"/>
      <c r="Y10" s="332"/>
      <c r="Z10" s="249"/>
      <c r="AA10" s="249"/>
      <c r="AB10" s="250"/>
      <c r="AC10" s="251"/>
      <c r="AD10" s="251"/>
      <c r="AE10" s="251"/>
      <c r="AF10" s="252" t="s">
        <v>61</v>
      </c>
      <c r="AG10" s="251"/>
      <c r="AH10" s="251"/>
      <c r="AI10" s="251"/>
      <c r="AJ10" s="252" t="s">
        <v>62</v>
      </c>
      <c r="AK10" s="253" t="s">
        <v>63</v>
      </c>
      <c r="AL10" s="254" t="s">
        <v>34</v>
      </c>
      <c r="AM10" s="254" t="s">
        <v>35</v>
      </c>
      <c r="AN10" s="254" t="s">
        <v>36</v>
      </c>
      <c r="AO10" s="249"/>
      <c r="AP10" s="249"/>
      <c r="AQ10" s="249"/>
    </row>
    <row r="11" spans="2:47" s="93" customFormat="1" ht="15.75" customHeight="1" thickBot="1">
      <c r="B11" s="136" t="s">
        <v>87</v>
      </c>
      <c r="C11" s="292" t="str">
        <f>_xlfn.IFNA(VLOOKUP($E11,'protokół WAGI'!$C$9:$I$38,7,0),"")</f>
        <v/>
      </c>
      <c r="D11" s="290" t="str">
        <f>_xlfn.IFNA(VLOOKUP($E11,'protokół WAGI'!$C$9:$J$38,8,0),"")</f>
        <v/>
      </c>
      <c r="E11" s="191"/>
      <c r="F11" s="281" t="str">
        <f>_xlfn.IFNA(VLOOKUP($E11,'protokół WAGI'!$C$9:$I$38,3,0),"")</f>
        <v/>
      </c>
      <c r="G11" s="282" t="str">
        <f t="shared" ref="G11:G16" si="0">$B$7</f>
        <v>KS Raszyn</v>
      </c>
      <c r="H11" s="283" t="str">
        <f>_xlfn.IFNA(VLOOKUP($E11,'protokół WAGI'!$C$9:$I$38,4,0),"")</f>
        <v/>
      </c>
      <c r="I11" s="194" t="str">
        <f>_xlfn.IFNA(VLOOKUP($E11,'protokół WAGI'!$C$9:$I$38,5,0),"")</f>
        <v/>
      </c>
      <c r="J11" s="195"/>
      <c r="K11" s="196"/>
      <c r="L11" s="195"/>
      <c r="M11" s="197"/>
      <c r="N11" s="198"/>
      <c r="O11" s="199" t="str">
        <f>_xlfn.IFNA(VLOOKUP($E11,'protokół WAGI'!$C$9:$I$38,6,0),"")</f>
        <v/>
      </c>
      <c r="P11" s="200"/>
      <c r="Q11" s="201"/>
      <c r="R11" s="200"/>
      <c r="S11" s="201"/>
      <c r="T11" s="198"/>
      <c r="U11" s="301" t="str">
        <f t="shared" ref="U11:U16" si="1">IF(H11="","",(AF11+AJ11))</f>
        <v/>
      </c>
      <c r="V11" s="302">
        <f t="shared" ref="V11:V16" si="2">IFERROR(AB11,"")</f>
        <v>1</v>
      </c>
      <c r="W11" s="256" t="str">
        <f t="shared" ref="W11:W16" ca="1" si="3">IFERROR(IF((YEAR(TODAY())-F11)&lt;16,30,IF((YEAR(TODAY())-F11)&lt;18,20,IF((YEAR(TODAY())-F11)&lt;21,10,0))),"")</f>
        <v/>
      </c>
      <c r="X11" s="257" t="str">
        <f t="shared" ref="X11:X16" ca="1" si="4">IFERROR(IF(H11="","",IF(I11="","",ROUND(AB11*AN11,2)*AA11))+W11,"")</f>
        <v/>
      </c>
      <c r="Y11" s="258" t="str">
        <f t="shared" ref="Y11:Y16" ca="1" si="5">IFERROR(IF(H11=""," ",ROUND(AB11*U11,2)*AA11)+IF(U11&gt;0,W11,0),"")</f>
        <v/>
      </c>
      <c r="Z11" s="259"/>
      <c r="AA11" s="260">
        <f t="shared" ref="AA11:AA16" si="6">IF(D11="K",1.4,1)</f>
        <v>1</v>
      </c>
      <c r="AB11" s="261">
        <f t="shared" ref="AB11:AB16" si="7">IF(H11&lt;193.609,10^(0.722762521*((LOG10(H11/193.609))^2)),1)</f>
        <v>1</v>
      </c>
      <c r="AC11" s="262">
        <f t="shared" ref="AC11:AC16" si="8">IF(J11="z",I11,IF(J11="x",I11*(-1),0))</f>
        <v>0</v>
      </c>
      <c r="AD11" s="262">
        <f t="shared" ref="AD11:AD16" si="9">IF(L11="z",K11,IF(L11="x",K11*(-1),0))</f>
        <v>0</v>
      </c>
      <c r="AE11" s="262">
        <f t="shared" ref="AE11:AE16" si="10">IF(N11="z",M11,IF(N11="x",M11*(-1),0))</f>
        <v>0</v>
      </c>
      <c r="AF11" s="263">
        <f t="shared" ref="AF11:AF16" si="11">IF(AND(AC11&lt;0,AD11&lt;0,AE11&lt;0),0,MAX(AC11:AE11))</f>
        <v>0</v>
      </c>
      <c r="AG11" s="262">
        <f t="shared" ref="AG11:AG16" si="12">IF(P11="z",O11,IF(P11="x",O11*(-1),0))</f>
        <v>0</v>
      </c>
      <c r="AH11" s="262">
        <f t="shared" ref="AH11:AH16" si="13">IF(R11="z",Q11,IF(R11="x",Q11*(-1),0))</f>
        <v>0</v>
      </c>
      <c r="AI11" s="262">
        <f t="shared" ref="AI11:AI16" si="14">IF(T11="z",S11,IF(T11="x",S11*(-1),0))</f>
        <v>0</v>
      </c>
      <c r="AJ11" s="264">
        <f t="shared" ref="AJ11:AJ16" si="15">IF(AND(AG11&lt;0,AH11&lt;0,AI11&lt;0),0,MAX(AG11:AI11))</f>
        <v>0</v>
      </c>
      <c r="AK11" s="265">
        <f t="shared" ref="AK11:AK16" si="16">AF11+AJ11</f>
        <v>0</v>
      </c>
      <c r="AL11" s="266" t="e">
        <f t="shared" ref="AL11:AL16" si="17">IF(ISTEXT(N11),AF11,LARGE(I11:M11,1))</f>
        <v>#NUM!</v>
      </c>
      <c r="AM11" s="266" t="e">
        <f t="shared" ref="AM11:AM16" si="18">IF(ISTEXT(T11),AJ11,LARGE(O11:S11,1))</f>
        <v>#NUM!</v>
      </c>
      <c r="AN11" s="266" t="e">
        <f t="shared" ref="AN11:AN16" si="19">AL11+AM11</f>
        <v>#NUM!</v>
      </c>
      <c r="AO11" s="267"/>
      <c r="AP11" s="267"/>
      <c r="AQ11" s="267"/>
    </row>
    <row r="12" spans="2:47" s="93" customFormat="1" ht="15.75" customHeight="1">
      <c r="B12" s="139" t="s">
        <v>88</v>
      </c>
      <c r="C12" s="293" t="str">
        <f>_xlfn.IFNA(VLOOKUP($E12,'protokół WAGI'!$C$9:$I$38,7,0),"")</f>
        <v/>
      </c>
      <c r="D12" s="290" t="str">
        <f>_xlfn.IFNA(VLOOKUP($E12,'protokół WAGI'!$C$9:$J$38,8,0),"")</f>
        <v/>
      </c>
      <c r="E12" s="192"/>
      <c r="F12" s="284" t="str">
        <f>_xlfn.IFNA(VLOOKUP($E12,'protokół WAGI'!$C$9:$I$38,3,0),"")</f>
        <v/>
      </c>
      <c r="G12" s="285" t="str">
        <f t="shared" si="0"/>
        <v>KS Raszyn</v>
      </c>
      <c r="H12" s="286" t="str">
        <f>_xlfn.IFNA(VLOOKUP($E12,'protokół WAGI'!$C$9:$I$38,4,0),"")</f>
        <v/>
      </c>
      <c r="I12" s="194" t="str">
        <f>_xlfn.IFNA(VLOOKUP($E12,'protokół WAGI'!$C$9:$I$38,5,0),"")</f>
        <v/>
      </c>
      <c r="J12" s="203"/>
      <c r="K12" s="204"/>
      <c r="L12" s="205"/>
      <c r="M12" s="206"/>
      <c r="N12" s="207"/>
      <c r="O12" s="208" t="str">
        <f>_xlfn.IFNA(VLOOKUP($E12,'protokół WAGI'!$C$9:$I$38,6,0),"")</f>
        <v/>
      </c>
      <c r="P12" s="209"/>
      <c r="Q12" s="210"/>
      <c r="R12" s="211"/>
      <c r="S12" s="210"/>
      <c r="T12" s="212"/>
      <c r="U12" s="298" t="str">
        <f t="shared" si="1"/>
        <v/>
      </c>
      <c r="V12" s="303">
        <f t="shared" si="2"/>
        <v>1</v>
      </c>
      <c r="W12" s="256" t="str">
        <f t="shared" ca="1" si="3"/>
        <v/>
      </c>
      <c r="X12" s="257" t="str">
        <f t="shared" ca="1" si="4"/>
        <v/>
      </c>
      <c r="Y12" s="258" t="str">
        <f t="shared" ca="1" si="5"/>
        <v/>
      </c>
      <c r="Z12" s="267"/>
      <c r="AA12" s="260">
        <f t="shared" si="6"/>
        <v>1</v>
      </c>
      <c r="AB12" s="261">
        <f t="shared" si="7"/>
        <v>1</v>
      </c>
      <c r="AC12" s="262">
        <f t="shared" si="8"/>
        <v>0</v>
      </c>
      <c r="AD12" s="262">
        <f t="shared" si="9"/>
        <v>0</v>
      </c>
      <c r="AE12" s="262">
        <f t="shared" si="10"/>
        <v>0</v>
      </c>
      <c r="AF12" s="263">
        <f t="shared" si="11"/>
        <v>0</v>
      </c>
      <c r="AG12" s="262">
        <f t="shared" si="12"/>
        <v>0</v>
      </c>
      <c r="AH12" s="262">
        <f t="shared" si="13"/>
        <v>0</v>
      </c>
      <c r="AI12" s="262">
        <f t="shared" si="14"/>
        <v>0</v>
      </c>
      <c r="AJ12" s="264">
        <f t="shared" si="15"/>
        <v>0</v>
      </c>
      <c r="AK12" s="265">
        <f t="shared" si="16"/>
        <v>0</v>
      </c>
      <c r="AL12" s="266" t="e">
        <f t="shared" si="17"/>
        <v>#NUM!</v>
      </c>
      <c r="AM12" s="266" t="e">
        <f t="shared" si="18"/>
        <v>#NUM!</v>
      </c>
      <c r="AN12" s="266" t="e">
        <f t="shared" si="19"/>
        <v>#NUM!</v>
      </c>
      <c r="AO12" s="267"/>
      <c r="AP12" s="267"/>
      <c r="AQ12" s="267"/>
    </row>
    <row r="13" spans="2:47" s="93" customFormat="1" ht="15.75" customHeight="1">
      <c r="B13" s="139" t="s">
        <v>89</v>
      </c>
      <c r="C13" s="293" t="str">
        <f>_xlfn.IFNA(VLOOKUP($E13,'protokół WAGI'!$C$9:$I$38,7,0),"")</f>
        <v/>
      </c>
      <c r="D13" s="290" t="str">
        <f>_xlfn.IFNA(VLOOKUP($E13,'protokół WAGI'!$C$9:$J$38,8,0),"")</f>
        <v/>
      </c>
      <c r="E13" s="192"/>
      <c r="F13" s="284" t="str">
        <f>_xlfn.IFNA(VLOOKUP($E13,'protokół WAGI'!$C$9:$I$38,3,0),"")</f>
        <v/>
      </c>
      <c r="G13" s="285" t="str">
        <f t="shared" si="0"/>
        <v>KS Raszyn</v>
      </c>
      <c r="H13" s="286" t="str">
        <f>_xlfn.IFNA(VLOOKUP($E13,'protokół WAGI'!$C$9:$I$38,4,0),"")</f>
        <v/>
      </c>
      <c r="I13" s="213" t="str">
        <f>_xlfn.IFNA(VLOOKUP($E13,'protokół WAGI'!$C$9:$I$38,5,0),"")</f>
        <v/>
      </c>
      <c r="J13" s="203"/>
      <c r="K13" s="204"/>
      <c r="L13" s="205"/>
      <c r="M13" s="206"/>
      <c r="N13" s="207"/>
      <c r="O13" s="208" t="str">
        <f>_xlfn.IFNA(VLOOKUP($E13,'protokół WAGI'!$C$9:$I$38,6,0),"")</f>
        <v/>
      </c>
      <c r="P13" s="209"/>
      <c r="Q13" s="210"/>
      <c r="R13" s="211"/>
      <c r="S13" s="210"/>
      <c r="T13" s="212"/>
      <c r="U13" s="298" t="str">
        <f t="shared" si="1"/>
        <v/>
      </c>
      <c r="V13" s="303">
        <f t="shared" si="2"/>
        <v>1</v>
      </c>
      <c r="W13" s="256" t="str">
        <f t="shared" ca="1" si="3"/>
        <v/>
      </c>
      <c r="X13" s="257" t="str">
        <f t="shared" ca="1" si="4"/>
        <v/>
      </c>
      <c r="Y13" s="258" t="str">
        <f t="shared" ca="1" si="5"/>
        <v/>
      </c>
      <c r="Z13" s="267"/>
      <c r="AA13" s="260">
        <f t="shared" si="6"/>
        <v>1</v>
      </c>
      <c r="AB13" s="261">
        <f t="shared" si="7"/>
        <v>1</v>
      </c>
      <c r="AC13" s="262">
        <f t="shared" si="8"/>
        <v>0</v>
      </c>
      <c r="AD13" s="262">
        <f t="shared" si="9"/>
        <v>0</v>
      </c>
      <c r="AE13" s="262">
        <f t="shared" si="10"/>
        <v>0</v>
      </c>
      <c r="AF13" s="263">
        <f t="shared" si="11"/>
        <v>0</v>
      </c>
      <c r="AG13" s="262">
        <f t="shared" si="12"/>
        <v>0</v>
      </c>
      <c r="AH13" s="262">
        <f t="shared" si="13"/>
        <v>0</v>
      </c>
      <c r="AI13" s="262">
        <f t="shared" si="14"/>
        <v>0</v>
      </c>
      <c r="AJ13" s="264">
        <f t="shared" si="15"/>
        <v>0</v>
      </c>
      <c r="AK13" s="265">
        <f t="shared" si="16"/>
        <v>0</v>
      </c>
      <c r="AL13" s="266" t="e">
        <f t="shared" si="17"/>
        <v>#NUM!</v>
      </c>
      <c r="AM13" s="266" t="e">
        <f t="shared" si="18"/>
        <v>#NUM!</v>
      </c>
      <c r="AN13" s="266" t="e">
        <f t="shared" si="19"/>
        <v>#NUM!</v>
      </c>
      <c r="AO13" s="267"/>
      <c r="AP13" s="267"/>
      <c r="AQ13" s="267"/>
    </row>
    <row r="14" spans="2:47" s="93" customFormat="1" ht="15.75" customHeight="1">
      <c r="B14" s="139" t="s">
        <v>90</v>
      </c>
      <c r="C14" s="293" t="str">
        <f>_xlfn.IFNA(VLOOKUP($E14,'protokół WAGI'!$C$9:$I$38,7,0),"")</f>
        <v/>
      </c>
      <c r="D14" s="290" t="str">
        <f>_xlfn.IFNA(VLOOKUP($E14,'protokół WAGI'!$C$9:$J$38,8,0),"")</f>
        <v/>
      </c>
      <c r="E14" s="192"/>
      <c r="F14" s="284" t="str">
        <f>_xlfn.IFNA(VLOOKUP($E14,'protokół WAGI'!$C$9:$I$38,3,0),"")</f>
        <v/>
      </c>
      <c r="G14" s="285" t="str">
        <f t="shared" si="0"/>
        <v>KS Raszyn</v>
      </c>
      <c r="H14" s="286" t="str">
        <f>_xlfn.IFNA(VLOOKUP($E14,'protokół WAGI'!$C$9:$I$38,4,0),"")</f>
        <v/>
      </c>
      <c r="I14" s="202" t="str">
        <f>_xlfn.IFNA(VLOOKUP($E14,'protokół WAGI'!$C$9:$I$38,5,0),"")</f>
        <v/>
      </c>
      <c r="J14" s="203"/>
      <c r="K14" s="204"/>
      <c r="L14" s="205"/>
      <c r="M14" s="206"/>
      <c r="N14" s="207"/>
      <c r="O14" s="208" t="str">
        <f>_xlfn.IFNA(VLOOKUP($E14,'protokół WAGI'!$C$9:$I$38,6,0),"")</f>
        <v/>
      </c>
      <c r="P14" s="209"/>
      <c r="Q14" s="214"/>
      <c r="R14" s="215"/>
      <c r="S14" s="214"/>
      <c r="T14" s="216"/>
      <c r="U14" s="298" t="str">
        <f t="shared" si="1"/>
        <v/>
      </c>
      <c r="V14" s="303">
        <f t="shared" si="2"/>
        <v>1</v>
      </c>
      <c r="W14" s="256" t="str">
        <f t="shared" ca="1" si="3"/>
        <v/>
      </c>
      <c r="X14" s="257" t="str">
        <f t="shared" ca="1" si="4"/>
        <v/>
      </c>
      <c r="Y14" s="258" t="str">
        <f t="shared" ca="1" si="5"/>
        <v/>
      </c>
      <c r="Z14" s="267"/>
      <c r="AA14" s="268">
        <f t="shared" si="6"/>
        <v>1</v>
      </c>
      <c r="AB14" s="261">
        <f t="shared" si="7"/>
        <v>1</v>
      </c>
      <c r="AC14" s="262">
        <f t="shared" si="8"/>
        <v>0</v>
      </c>
      <c r="AD14" s="262">
        <f t="shared" si="9"/>
        <v>0</v>
      </c>
      <c r="AE14" s="262">
        <f t="shared" si="10"/>
        <v>0</v>
      </c>
      <c r="AF14" s="263">
        <f t="shared" si="11"/>
        <v>0</v>
      </c>
      <c r="AG14" s="262">
        <f t="shared" si="12"/>
        <v>0</v>
      </c>
      <c r="AH14" s="262">
        <f t="shared" si="13"/>
        <v>0</v>
      </c>
      <c r="AI14" s="262">
        <f t="shared" si="14"/>
        <v>0</v>
      </c>
      <c r="AJ14" s="264">
        <f t="shared" si="15"/>
        <v>0</v>
      </c>
      <c r="AK14" s="265">
        <f t="shared" si="16"/>
        <v>0</v>
      </c>
      <c r="AL14" s="266" t="e">
        <f t="shared" si="17"/>
        <v>#NUM!</v>
      </c>
      <c r="AM14" s="266" t="e">
        <f t="shared" si="18"/>
        <v>#NUM!</v>
      </c>
      <c r="AN14" s="266" t="e">
        <f t="shared" si="19"/>
        <v>#NUM!</v>
      </c>
      <c r="AO14" s="267"/>
      <c r="AP14" s="259"/>
      <c r="AQ14" s="267"/>
    </row>
    <row r="15" spans="2:47" s="93" customFormat="1" ht="15.75" customHeight="1">
      <c r="B15" s="139" t="s">
        <v>91</v>
      </c>
      <c r="C15" s="293" t="str">
        <f>_xlfn.IFNA(VLOOKUP($E15,'protokół WAGI'!$C$9:$I$38,7,0),"")</f>
        <v/>
      </c>
      <c r="D15" s="290" t="str">
        <f>_xlfn.IFNA(VLOOKUP($E15,'protokół WAGI'!$C$9:$J$38,8,0),"")</f>
        <v/>
      </c>
      <c r="E15" s="192"/>
      <c r="F15" s="284" t="str">
        <f>_xlfn.IFNA(VLOOKUP($E15,'protokół WAGI'!$C$9:$I$38,3,0),"")</f>
        <v/>
      </c>
      <c r="G15" s="285" t="str">
        <f t="shared" si="0"/>
        <v>KS Raszyn</v>
      </c>
      <c r="H15" s="286" t="str">
        <f>_xlfn.IFNA(VLOOKUP($E15,'protokół WAGI'!$C$9:$I$38,4,0),"")</f>
        <v/>
      </c>
      <c r="I15" s="213" t="str">
        <f>_xlfn.IFNA(VLOOKUP($E15,'protokół WAGI'!$C$9:$I$38,5,0),"")</f>
        <v/>
      </c>
      <c r="J15" s="203"/>
      <c r="K15" s="204"/>
      <c r="L15" s="205"/>
      <c r="M15" s="206"/>
      <c r="N15" s="207"/>
      <c r="O15" s="208" t="str">
        <f>_xlfn.IFNA(VLOOKUP($E15,'protokół WAGI'!$C$9:$I$38,6,0),"")</f>
        <v/>
      </c>
      <c r="P15" s="209"/>
      <c r="Q15" s="210"/>
      <c r="R15" s="211"/>
      <c r="S15" s="210"/>
      <c r="T15" s="212"/>
      <c r="U15" s="298" t="str">
        <f t="shared" si="1"/>
        <v/>
      </c>
      <c r="V15" s="303">
        <f t="shared" si="2"/>
        <v>1</v>
      </c>
      <c r="W15" s="256" t="str">
        <f t="shared" ca="1" si="3"/>
        <v/>
      </c>
      <c r="X15" s="257" t="str">
        <f t="shared" ca="1" si="4"/>
        <v/>
      </c>
      <c r="Y15" s="258" t="str">
        <f t="shared" ca="1" si="5"/>
        <v/>
      </c>
      <c r="Z15" s="267"/>
      <c r="AA15" s="260">
        <f t="shared" si="6"/>
        <v>1</v>
      </c>
      <c r="AB15" s="261">
        <f t="shared" si="7"/>
        <v>1</v>
      </c>
      <c r="AC15" s="262">
        <f t="shared" si="8"/>
        <v>0</v>
      </c>
      <c r="AD15" s="262">
        <f t="shared" si="9"/>
        <v>0</v>
      </c>
      <c r="AE15" s="262">
        <f t="shared" si="10"/>
        <v>0</v>
      </c>
      <c r="AF15" s="263">
        <f t="shared" si="11"/>
        <v>0</v>
      </c>
      <c r="AG15" s="262">
        <f t="shared" si="12"/>
        <v>0</v>
      </c>
      <c r="AH15" s="262">
        <f t="shared" si="13"/>
        <v>0</v>
      </c>
      <c r="AI15" s="262">
        <f t="shared" si="14"/>
        <v>0</v>
      </c>
      <c r="AJ15" s="264">
        <f t="shared" si="15"/>
        <v>0</v>
      </c>
      <c r="AK15" s="265">
        <f t="shared" si="16"/>
        <v>0</v>
      </c>
      <c r="AL15" s="266" t="e">
        <f t="shared" si="17"/>
        <v>#NUM!</v>
      </c>
      <c r="AM15" s="266" t="e">
        <f t="shared" si="18"/>
        <v>#NUM!</v>
      </c>
      <c r="AN15" s="266" t="e">
        <f t="shared" si="19"/>
        <v>#NUM!</v>
      </c>
      <c r="AO15" s="267"/>
      <c r="AP15" s="267"/>
      <c r="AQ15" s="267"/>
    </row>
    <row r="16" spans="2:47" s="93" customFormat="1" ht="15.75" customHeight="1" thickBot="1">
      <c r="B16" s="140" t="s">
        <v>92</v>
      </c>
      <c r="C16" s="294" t="str">
        <f>_xlfn.IFNA(VLOOKUP($E16,'protokół WAGI'!$C$9:$I$38,7,0),"")</f>
        <v/>
      </c>
      <c r="D16" s="291" t="str">
        <f>_xlfn.IFNA(VLOOKUP($E16,'protokół WAGI'!$C$9:$J$38,8,0),"")</f>
        <v/>
      </c>
      <c r="E16" s="193"/>
      <c r="F16" s="287" t="str">
        <f>_xlfn.IFNA(VLOOKUP($E16,'protokół WAGI'!$C$9:$I$38,3,0),"")</f>
        <v/>
      </c>
      <c r="G16" s="288" t="str">
        <f t="shared" si="0"/>
        <v>KS Raszyn</v>
      </c>
      <c r="H16" s="289" t="str">
        <f>_xlfn.IFNA(VLOOKUP($E16,'protokół WAGI'!$C$9:$I$38,4,0),"")</f>
        <v/>
      </c>
      <c r="I16" s="217" t="str">
        <f>_xlfn.IFNA(VLOOKUP($E16,'protokół WAGI'!$C$9:$I$38,5,0),"")</f>
        <v/>
      </c>
      <c r="J16" s="218"/>
      <c r="K16" s="219"/>
      <c r="L16" s="218"/>
      <c r="M16" s="220"/>
      <c r="N16" s="221"/>
      <c r="O16" s="222" t="str">
        <f>_xlfn.IFNA(VLOOKUP($E16,'protokół WAGI'!$C$9:$I$38,6,0),"")</f>
        <v/>
      </c>
      <c r="P16" s="223"/>
      <c r="Q16" s="224"/>
      <c r="R16" s="223"/>
      <c r="S16" s="224"/>
      <c r="T16" s="221"/>
      <c r="U16" s="299" t="str">
        <f t="shared" si="1"/>
        <v/>
      </c>
      <c r="V16" s="304">
        <f t="shared" si="2"/>
        <v>1</v>
      </c>
      <c r="W16" s="256" t="str">
        <f t="shared" ca="1" si="3"/>
        <v/>
      </c>
      <c r="X16" s="257" t="str">
        <f t="shared" ca="1" si="4"/>
        <v/>
      </c>
      <c r="Y16" s="269" t="str">
        <f t="shared" ca="1" si="5"/>
        <v/>
      </c>
      <c r="Z16" s="267"/>
      <c r="AA16" s="260">
        <f t="shared" si="6"/>
        <v>1</v>
      </c>
      <c r="AB16" s="261">
        <f t="shared" si="7"/>
        <v>1</v>
      </c>
      <c r="AC16" s="270">
        <f t="shared" si="8"/>
        <v>0</v>
      </c>
      <c r="AD16" s="270">
        <f t="shared" si="9"/>
        <v>0</v>
      </c>
      <c r="AE16" s="270">
        <f t="shared" si="10"/>
        <v>0</v>
      </c>
      <c r="AF16" s="263">
        <f t="shared" si="11"/>
        <v>0</v>
      </c>
      <c r="AG16" s="262">
        <f t="shared" si="12"/>
        <v>0</v>
      </c>
      <c r="AH16" s="262">
        <f t="shared" si="13"/>
        <v>0</v>
      </c>
      <c r="AI16" s="262">
        <f t="shared" si="14"/>
        <v>0</v>
      </c>
      <c r="AJ16" s="264">
        <f t="shared" si="15"/>
        <v>0</v>
      </c>
      <c r="AK16" s="265">
        <f t="shared" si="16"/>
        <v>0</v>
      </c>
      <c r="AL16" s="266" t="e">
        <f t="shared" si="17"/>
        <v>#NUM!</v>
      </c>
      <c r="AM16" s="266" t="e">
        <f t="shared" si="18"/>
        <v>#NUM!</v>
      </c>
      <c r="AN16" s="266" t="e">
        <f t="shared" si="19"/>
        <v>#NUM!</v>
      </c>
      <c r="AO16" s="267"/>
      <c r="AP16" s="267"/>
      <c r="AQ16" s="267"/>
    </row>
    <row r="17" spans="2:43" s="93" customFormat="1" ht="16.5" customHeight="1" thickBot="1">
      <c r="B17" s="141"/>
      <c r="C17" s="141"/>
      <c r="D17" s="141"/>
      <c r="E17" s="142"/>
      <c r="F17" s="141"/>
      <c r="G17" s="143" t="str">
        <f>G16</f>
        <v>KS Raszyn</v>
      </c>
      <c r="H17" s="144"/>
      <c r="I17" s="145"/>
      <c r="J17" s="146"/>
      <c r="K17" s="145"/>
      <c r="L17" s="147"/>
      <c r="M17" s="145"/>
      <c r="N17" s="146"/>
      <c r="O17" s="145"/>
      <c r="P17" s="146"/>
      <c r="Q17" s="148"/>
      <c r="R17" s="146"/>
      <c r="S17" s="148"/>
      <c r="T17" s="146"/>
      <c r="U17" s="149"/>
      <c r="V17" s="149"/>
      <c r="W17" s="325">
        <f ca="1">ROUND(SUM(X11:X16),2)</f>
        <v>0</v>
      </c>
      <c r="X17" s="326"/>
      <c r="Y17" s="271">
        <f ca="1">ROUND(SUM(Y11:Y16),2)</f>
        <v>0</v>
      </c>
      <c r="Z17" s="272"/>
      <c r="AA17" s="273"/>
      <c r="AB17" s="261" t="str">
        <f>G11</f>
        <v>KS Raszyn</v>
      </c>
      <c r="AC17" s="274"/>
      <c r="AD17" s="274"/>
      <c r="AE17" s="275"/>
      <c r="AF17" s="276"/>
      <c r="AG17" s="262"/>
      <c r="AH17" s="262"/>
      <c r="AI17" s="262"/>
      <c r="AJ17" s="263"/>
      <c r="AK17" s="265"/>
      <c r="AL17" s="277"/>
      <c r="AM17" s="277"/>
      <c r="AN17" s="277"/>
      <c r="AO17" s="267"/>
      <c r="AP17" s="267"/>
      <c r="AQ17" s="267"/>
    </row>
    <row r="18" spans="2:43" s="128" customFormat="1" ht="15" customHeight="1">
      <c r="B18" s="341" t="s">
        <v>798</v>
      </c>
      <c r="C18" s="341"/>
      <c r="D18" s="341"/>
      <c r="E18" s="341"/>
      <c r="F18" s="341"/>
      <c r="G18" s="341"/>
      <c r="H18" s="341"/>
      <c r="I18" s="341"/>
      <c r="J18" s="341"/>
      <c r="K18" s="341"/>
      <c r="L18" s="341"/>
      <c r="M18" s="341"/>
      <c r="N18" s="341"/>
      <c r="O18" s="341"/>
      <c r="P18" s="341"/>
      <c r="Q18" s="126"/>
      <c r="R18" s="127"/>
      <c r="S18" s="126"/>
      <c r="T18" s="127"/>
      <c r="U18" s="126"/>
      <c r="V18" s="126"/>
      <c r="W18" s="240"/>
      <c r="X18" s="240"/>
      <c r="Y18" s="241"/>
      <c r="Z18" s="242"/>
      <c r="AA18" s="242"/>
      <c r="AB18" s="243"/>
      <c r="AC18" s="244"/>
      <c r="AD18" s="244"/>
      <c r="AE18" s="244"/>
      <c r="AF18" s="245"/>
      <c r="AG18" s="244"/>
      <c r="AH18" s="244"/>
      <c r="AI18" s="244"/>
      <c r="AJ18" s="245"/>
      <c r="AK18" s="246"/>
      <c r="AL18" s="247"/>
      <c r="AM18" s="247"/>
      <c r="AN18" s="247"/>
      <c r="AO18" s="242"/>
      <c r="AP18" s="242"/>
      <c r="AQ18" s="242"/>
    </row>
    <row r="19" spans="2:43" s="128" customFormat="1" ht="6" customHeight="1" thickBot="1">
      <c r="B19" s="129"/>
      <c r="C19" s="129"/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6"/>
      <c r="R19" s="127"/>
      <c r="S19" s="126"/>
      <c r="T19" s="127"/>
      <c r="U19" s="126"/>
      <c r="V19" s="126"/>
      <c r="W19" s="240"/>
      <c r="X19" s="240"/>
      <c r="Y19" s="241"/>
      <c r="Z19" s="242"/>
      <c r="AA19" s="242"/>
      <c r="AB19" s="243"/>
      <c r="AC19" s="244"/>
      <c r="AD19" s="244"/>
      <c r="AE19" s="244"/>
      <c r="AF19" s="245"/>
      <c r="AG19" s="244"/>
      <c r="AH19" s="244"/>
      <c r="AI19" s="244"/>
      <c r="AJ19" s="245"/>
      <c r="AK19" s="246"/>
      <c r="AL19" s="247"/>
      <c r="AM19" s="247"/>
      <c r="AN19" s="247"/>
      <c r="AO19" s="242"/>
      <c r="AP19" s="242"/>
      <c r="AQ19" s="242"/>
    </row>
    <row r="20" spans="2:43" ht="11.25" customHeight="1">
      <c r="B20" s="342" t="s">
        <v>22</v>
      </c>
      <c r="C20" s="344" t="s">
        <v>60</v>
      </c>
      <c r="D20" s="346" t="s">
        <v>40</v>
      </c>
      <c r="E20" s="348" t="s">
        <v>0</v>
      </c>
      <c r="F20" s="350" t="s">
        <v>1</v>
      </c>
      <c r="G20" s="130" t="s">
        <v>58</v>
      </c>
      <c r="H20" s="327" t="s">
        <v>3</v>
      </c>
      <c r="I20" s="353" t="s">
        <v>4</v>
      </c>
      <c r="J20" s="354"/>
      <c r="K20" s="354"/>
      <c r="L20" s="354"/>
      <c r="M20" s="354"/>
      <c r="N20" s="355"/>
      <c r="O20" s="356" t="s">
        <v>5</v>
      </c>
      <c r="P20" s="354"/>
      <c r="Q20" s="354"/>
      <c r="R20" s="354"/>
      <c r="S20" s="354"/>
      <c r="T20" s="357"/>
      <c r="U20" s="327" t="s">
        <v>6</v>
      </c>
      <c r="V20" s="131" t="s">
        <v>76</v>
      </c>
      <c r="W20" s="248" t="s">
        <v>95</v>
      </c>
      <c r="X20" s="329" t="s">
        <v>49</v>
      </c>
      <c r="Y20" s="331" t="s">
        <v>38</v>
      </c>
      <c r="Z20" s="249"/>
      <c r="AA20" s="278"/>
      <c r="AB20" s="250"/>
      <c r="AC20" s="251"/>
      <c r="AD20" s="251"/>
      <c r="AE20" s="251"/>
      <c r="AF20" s="252"/>
      <c r="AG20" s="251"/>
      <c r="AH20" s="251"/>
      <c r="AI20" s="251"/>
      <c r="AJ20" s="252"/>
      <c r="AK20" s="253"/>
      <c r="AL20" s="254"/>
      <c r="AM20" s="254"/>
      <c r="AN20" s="254"/>
      <c r="AO20" s="249"/>
      <c r="AP20" s="249"/>
      <c r="AQ20" s="249"/>
    </row>
    <row r="21" spans="2:43" ht="13.5" thickBot="1">
      <c r="B21" s="343"/>
      <c r="C21" s="345"/>
      <c r="D21" s="347"/>
      <c r="E21" s="349"/>
      <c r="F21" s="351"/>
      <c r="G21" s="134" t="s">
        <v>57</v>
      </c>
      <c r="H21" s="352"/>
      <c r="I21" s="333">
        <v>1</v>
      </c>
      <c r="J21" s="334"/>
      <c r="K21" s="335">
        <v>2</v>
      </c>
      <c r="L21" s="336"/>
      <c r="M21" s="336">
        <v>3</v>
      </c>
      <c r="N21" s="337"/>
      <c r="O21" s="338">
        <v>1</v>
      </c>
      <c r="P21" s="339"/>
      <c r="Q21" s="336">
        <v>2</v>
      </c>
      <c r="R21" s="336"/>
      <c r="S21" s="336">
        <v>3</v>
      </c>
      <c r="T21" s="340"/>
      <c r="U21" s="328"/>
      <c r="V21" s="135" t="s">
        <v>77</v>
      </c>
      <c r="W21" s="255" t="s">
        <v>96</v>
      </c>
      <c r="X21" s="330"/>
      <c r="Y21" s="332"/>
      <c r="Z21" s="249"/>
      <c r="AA21" s="279"/>
      <c r="AB21" s="250"/>
      <c r="AC21" s="251"/>
      <c r="AD21" s="251"/>
      <c r="AE21" s="251"/>
      <c r="AF21" s="252" t="s">
        <v>61</v>
      </c>
      <c r="AG21" s="251"/>
      <c r="AH21" s="251"/>
      <c r="AI21" s="251"/>
      <c r="AJ21" s="252" t="s">
        <v>62</v>
      </c>
      <c r="AK21" s="253" t="s">
        <v>63</v>
      </c>
      <c r="AL21" s="254" t="s">
        <v>34</v>
      </c>
      <c r="AM21" s="254" t="s">
        <v>35</v>
      </c>
      <c r="AN21" s="254" t="s">
        <v>36</v>
      </c>
      <c r="AO21" s="249"/>
      <c r="AP21" s="249"/>
      <c r="AQ21" s="249"/>
    </row>
    <row r="22" spans="2:43" s="93" customFormat="1" ht="15.75" customHeight="1">
      <c r="B22" s="151" t="s">
        <v>87</v>
      </c>
      <c r="C22" s="292" t="str">
        <f>_xlfn.IFNA(VLOOKUP($E22,'protokół WAGI'!$C$9:$I$38,7,0),"")</f>
        <v/>
      </c>
      <c r="D22" s="290" t="str">
        <f>_xlfn.IFNA(VLOOKUP($E22,'protokół WAGI'!$C$9:$J$38,8,0),"")</f>
        <v/>
      </c>
      <c r="E22" s="225"/>
      <c r="F22" s="282" t="str">
        <f>_xlfn.IFNA(VLOOKUP($E22,'protokół WAGI'!$C$9:$I$38,3,0),"")</f>
        <v/>
      </c>
      <c r="G22" s="282" t="str">
        <f t="shared" ref="G22:G27" si="20">$B$18</f>
        <v>LKS EkoSport Siedlce</v>
      </c>
      <c r="H22" s="283" t="str">
        <f>_xlfn.IFNA(VLOOKUP($E22,'protokół WAGI'!$C$9:$I$38,4,0),"")</f>
        <v/>
      </c>
      <c r="I22" s="194" t="str">
        <f>_xlfn.IFNA(VLOOKUP($E22,'protokół WAGI'!$C$9:$I$38,5,0),"")</f>
        <v/>
      </c>
      <c r="J22" s="203"/>
      <c r="K22" s="204"/>
      <c r="L22" s="226"/>
      <c r="M22" s="227"/>
      <c r="N22" s="228"/>
      <c r="O22" s="199" t="str">
        <f>_xlfn.IFNA(VLOOKUP($E22,'protokół WAGI'!$C$9:$I$38,6,0),"")</f>
        <v/>
      </c>
      <c r="P22" s="209"/>
      <c r="Q22" s="229"/>
      <c r="R22" s="230"/>
      <c r="S22" s="229"/>
      <c r="T22" s="231"/>
      <c r="U22" s="295" t="str">
        <f t="shared" ref="U22:U27" si="21">IF(H22="","",(AF22+AJ22))</f>
        <v/>
      </c>
      <c r="V22" s="296">
        <f t="shared" ref="V22:V27" si="22">IFERROR(AB22,"")</f>
        <v>1</v>
      </c>
      <c r="W22" s="280" t="str">
        <f t="shared" ref="W22:W27" ca="1" si="23">IFERROR(IF((YEAR(TODAY())-F22)&lt;16,30,IF((YEAR(TODAY())-F22)&lt;18,20,IF((YEAR(TODAY())-F22)&lt;21,10,0))),"")</f>
        <v/>
      </c>
      <c r="X22" s="257" t="str">
        <f t="shared" ref="X22:X27" ca="1" si="24">IFERROR(IF(H22="","",IF(I22="","",ROUND(AB22*AN22,2)*AA22))+W22,"")</f>
        <v/>
      </c>
      <c r="Y22" s="258" t="str">
        <f t="shared" ref="Y22:Y27" ca="1" si="25">IFERROR(IF(H22=""," ",ROUND(AB22*U22,2)*AA22)+IF(U22&gt;0,W22,0),"")</f>
        <v/>
      </c>
      <c r="Z22" s="267"/>
      <c r="AA22" s="268">
        <f t="shared" ref="AA22:AA27" si="26">IF(D22="K",1.4,1)</f>
        <v>1</v>
      </c>
      <c r="AB22" s="261">
        <f t="shared" ref="AB22:AB27" si="27">IF(H22&lt;193.609,10^(0.722762521*((LOG10(H22/193.609))^2)),1)</f>
        <v>1</v>
      </c>
      <c r="AC22" s="262">
        <f t="shared" ref="AC22:AC27" si="28">IF(J22="z",I22,IF(J22="x",I22*(-1),0))</f>
        <v>0</v>
      </c>
      <c r="AD22" s="262">
        <f t="shared" ref="AD22:AD27" si="29">IF(L22="z",K22,IF(L22="x",K22*(-1),0))</f>
        <v>0</v>
      </c>
      <c r="AE22" s="262">
        <f t="shared" ref="AE22:AE27" si="30">IF(N22="z",M22,IF(N22="x",M22*(-1),0))</f>
        <v>0</v>
      </c>
      <c r="AF22" s="263">
        <f t="shared" ref="AF22:AF27" si="31">IF(AND(AC22&lt;0,AD22&lt;0,AE22&lt;0),0,MAX(AC22:AE22))</f>
        <v>0</v>
      </c>
      <c r="AG22" s="262">
        <f t="shared" ref="AG22:AG27" si="32">IF(P22="z",O22,IF(P22="x",O22*(-1),0))</f>
        <v>0</v>
      </c>
      <c r="AH22" s="262">
        <f t="shared" ref="AH22:AH27" si="33">IF(R22="z",Q22,IF(R22="x",Q22*(-1),0))</f>
        <v>0</v>
      </c>
      <c r="AI22" s="262">
        <f t="shared" ref="AI22:AI27" si="34">IF(T22="z",S22,IF(T22="x",S22*(-1),0))</f>
        <v>0</v>
      </c>
      <c r="AJ22" s="264">
        <f t="shared" ref="AJ22:AJ27" si="35">IF(AND(AG22&lt;0,AH22&lt;0,AI22&lt;0),0,MAX(AG22:AI22))</f>
        <v>0</v>
      </c>
      <c r="AK22" s="265">
        <f t="shared" ref="AK22:AK27" si="36">AF22+AJ22</f>
        <v>0</v>
      </c>
      <c r="AL22" s="266" t="e">
        <f t="shared" ref="AL22:AL27" si="37">IF(ISTEXT(N22),AF22,LARGE(I22:M22,1))</f>
        <v>#NUM!</v>
      </c>
      <c r="AM22" s="266" t="e">
        <f t="shared" ref="AM22:AM27" si="38">IF(ISTEXT(T22),AJ22,LARGE(O22:S22,1))</f>
        <v>#NUM!</v>
      </c>
      <c r="AN22" s="266" t="e">
        <f t="shared" ref="AN22:AN27" si="39">AL22+AM22</f>
        <v>#NUM!</v>
      </c>
      <c r="AO22" s="267"/>
      <c r="AP22" s="267"/>
      <c r="AQ22" s="267"/>
    </row>
    <row r="23" spans="2:43" s="93" customFormat="1" ht="15.75" customHeight="1">
      <c r="B23" s="139" t="s">
        <v>88</v>
      </c>
      <c r="C23" s="293" t="str">
        <f>_xlfn.IFNA(VLOOKUP($E23,'protokół WAGI'!$C$9:$I$38,7,0),"")</f>
        <v/>
      </c>
      <c r="D23" s="290" t="str">
        <f>_xlfn.IFNA(VLOOKUP($E23,'protokół WAGI'!$C$9:$J$38,8,0),"")</f>
        <v/>
      </c>
      <c r="E23" s="192"/>
      <c r="F23" s="290" t="str">
        <f>_xlfn.IFNA(VLOOKUP($E23,'protokół WAGI'!$C$9:$I$38,3,0),"")</f>
        <v/>
      </c>
      <c r="G23" s="285" t="str">
        <f t="shared" si="20"/>
        <v>LKS EkoSport Siedlce</v>
      </c>
      <c r="H23" s="286" t="str">
        <f>_xlfn.IFNA(VLOOKUP($E23,'protokół WAGI'!$C$9:$I$38,4,0),"")</f>
        <v/>
      </c>
      <c r="I23" s="213" t="str">
        <f>_xlfn.IFNA(VLOOKUP($E23,'protokół WAGI'!$C$9:$I$38,5,0),"")</f>
        <v/>
      </c>
      <c r="J23" s="205"/>
      <c r="K23" s="232"/>
      <c r="L23" s="205"/>
      <c r="M23" s="233"/>
      <c r="N23" s="234"/>
      <c r="O23" s="208" t="str">
        <f>_xlfn.IFNA(VLOOKUP($E23,'protokół WAGI'!$C$9:$I$38,6,0),"")</f>
        <v/>
      </c>
      <c r="P23" s="211"/>
      <c r="Q23" s="210"/>
      <c r="R23" s="211"/>
      <c r="S23" s="210"/>
      <c r="T23" s="212"/>
      <c r="U23" s="295" t="str">
        <f t="shared" si="21"/>
        <v/>
      </c>
      <c r="V23" s="297">
        <f t="shared" si="22"/>
        <v>1</v>
      </c>
      <c r="W23" s="280" t="str">
        <f t="shared" ca="1" si="23"/>
        <v/>
      </c>
      <c r="X23" s="257" t="str">
        <f t="shared" ca="1" si="24"/>
        <v/>
      </c>
      <c r="Y23" s="258" t="str">
        <f t="shared" ca="1" si="25"/>
        <v/>
      </c>
      <c r="Z23" s="267"/>
      <c r="AA23" s="260">
        <f t="shared" si="26"/>
        <v>1</v>
      </c>
      <c r="AB23" s="261">
        <f t="shared" si="27"/>
        <v>1</v>
      </c>
      <c r="AC23" s="262">
        <f t="shared" si="28"/>
        <v>0</v>
      </c>
      <c r="AD23" s="262">
        <f t="shared" si="29"/>
        <v>0</v>
      </c>
      <c r="AE23" s="262">
        <f t="shared" si="30"/>
        <v>0</v>
      </c>
      <c r="AF23" s="263">
        <f t="shared" si="31"/>
        <v>0</v>
      </c>
      <c r="AG23" s="262">
        <f t="shared" si="32"/>
        <v>0</v>
      </c>
      <c r="AH23" s="262">
        <f t="shared" si="33"/>
        <v>0</v>
      </c>
      <c r="AI23" s="262">
        <f t="shared" si="34"/>
        <v>0</v>
      </c>
      <c r="AJ23" s="264">
        <f t="shared" si="35"/>
        <v>0</v>
      </c>
      <c r="AK23" s="265">
        <f t="shared" si="36"/>
        <v>0</v>
      </c>
      <c r="AL23" s="266" t="e">
        <f t="shared" si="37"/>
        <v>#NUM!</v>
      </c>
      <c r="AM23" s="266" t="e">
        <f t="shared" si="38"/>
        <v>#NUM!</v>
      </c>
      <c r="AN23" s="266" t="e">
        <f t="shared" si="39"/>
        <v>#NUM!</v>
      </c>
      <c r="AO23" s="267"/>
      <c r="AP23" s="267"/>
      <c r="AQ23" s="267"/>
    </row>
    <row r="24" spans="2:43" s="93" customFormat="1" ht="15.75" customHeight="1">
      <c r="B24" s="139" t="s">
        <v>89</v>
      </c>
      <c r="C24" s="293" t="str">
        <f>_xlfn.IFNA(VLOOKUP($E24,'protokół WAGI'!$C$9:$I$38,7,0),"")</f>
        <v/>
      </c>
      <c r="D24" s="290" t="str">
        <f>_xlfn.IFNA(VLOOKUP($E24,'protokół WAGI'!$C$9:$J$38,8,0),"")</f>
        <v/>
      </c>
      <c r="E24" s="192"/>
      <c r="F24" s="290" t="str">
        <f>_xlfn.IFNA(VLOOKUP($E24,'protokół WAGI'!$C$9:$I$38,3,0),"")</f>
        <v/>
      </c>
      <c r="G24" s="285" t="str">
        <f t="shared" si="20"/>
        <v>LKS EkoSport Siedlce</v>
      </c>
      <c r="H24" s="286" t="str">
        <f>_xlfn.IFNA(VLOOKUP($E24,'protokół WAGI'!$C$9:$I$38,4,0),"")</f>
        <v/>
      </c>
      <c r="I24" s="213" t="str">
        <f>_xlfn.IFNA(VLOOKUP($E24,'protokół WAGI'!$C$9:$I$38,5,0),"")</f>
        <v/>
      </c>
      <c r="J24" s="205"/>
      <c r="K24" s="232"/>
      <c r="L24" s="205"/>
      <c r="M24" s="210"/>
      <c r="N24" s="212"/>
      <c r="O24" s="208" t="str">
        <f>_xlfn.IFNA(VLOOKUP($E24,'protokół WAGI'!$C$9:$I$38,6,0),"")</f>
        <v/>
      </c>
      <c r="P24" s="211"/>
      <c r="Q24" s="210"/>
      <c r="R24" s="211"/>
      <c r="S24" s="210"/>
      <c r="T24" s="212"/>
      <c r="U24" s="295" t="str">
        <f t="shared" si="21"/>
        <v/>
      </c>
      <c r="V24" s="297">
        <f t="shared" si="22"/>
        <v>1</v>
      </c>
      <c r="W24" s="280" t="str">
        <f t="shared" ca="1" si="23"/>
        <v/>
      </c>
      <c r="X24" s="257" t="str">
        <f t="shared" ca="1" si="24"/>
        <v/>
      </c>
      <c r="Y24" s="258" t="str">
        <f t="shared" ca="1" si="25"/>
        <v/>
      </c>
      <c r="Z24" s="267"/>
      <c r="AA24" s="260">
        <f t="shared" si="26"/>
        <v>1</v>
      </c>
      <c r="AB24" s="261">
        <f t="shared" si="27"/>
        <v>1</v>
      </c>
      <c r="AC24" s="262">
        <f t="shared" si="28"/>
        <v>0</v>
      </c>
      <c r="AD24" s="262">
        <f t="shared" si="29"/>
        <v>0</v>
      </c>
      <c r="AE24" s="262">
        <f t="shared" si="30"/>
        <v>0</v>
      </c>
      <c r="AF24" s="263">
        <f t="shared" si="31"/>
        <v>0</v>
      </c>
      <c r="AG24" s="262">
        <f t="shared" si="32"/>
        <v>0</v>
      </c>
      <c r="AH24" s="262">
        <f t="shared" si="33"/>
        <v>0</v>
      </c>
      <c r="AI24" s="262">
        <f t="shared" si="34"/>
        <v>0</v>
      </c>
      <c r="AJ24" s="264">
        <f t="shared" si="35"/>
        <v>0</v>
      </c>
      <c r="AK24" s="265">
        <f t="shared" si="36"/>
        <v>0</v>
      </c>
      <c r="AL24" s="266" t="e">
        <f t="shared" si="37"/>
        <v>#NUM!</v>
      </c>
      <c r="AM24" s="266" t="e">
        <f t="shared" si="38"/>
        <v>#NUM!</v>
      </c>
      <c r="AN24" s="266" t="e">
        <f t="shared" si="39"/>
        <v>#NUM!</v>
      </c>
      <c r="AO24" s="267"/>
      <c r="AP24" s="267"/>
      <c r="AQ24" s="267"/>
    </row>
    <row r="25" spans="2:43" s="93" customFormat="1" ht="15.75" customHeight="1">
      <c r="B25" s="139" t="s">
        <v>90</v>
      </c>
      <c r="C25" s="293" t="str">
        <f>_xlfn.IFNA(VLOOKUP($E25,'protokół WAGI'!$C$9:$I$38,7,0),"")</f>
        <v/>
      </c>
      <c r="D25" s="290" t="str">
        <f>_xlfn.IFNA(VLOOKUP($E25,'protokół WAGI'!$C$9:$J$38,8,0),"")</f>
        <v/>
      </c>
      <c r="E25" s="192"/>
      <c r="F25" s="290" t="str">
        <f>_xlfn.IFNA(VLOOKUP($E25,'protokół WAGI'!$C$9:$I$38,3,0),"")</f>
        <v/>
      </c>
      <c r="G25" s="285" t="str">
        <f t="shared" si="20"/>
        <v>LKS EkoSport Siedlce</v>
      </c>
      <c r="H25" s="286" t="str">
        <f>_xlfn.IFNA(VLOOKUP($E25,'protokół WAGI'!$C$9:$I$38,4,0),"")</f>
        <v/>
      </c>
      <c r="I25" s="213" t="str">
        <f>_xlfn.IFNA(VLOOKUP($E25,'protokół WAGI'!$C$9:$I$38,5,0),"")</f>
        <v/>
      </c>
      <c r="J25" s="235"/>
      <c r="K25" s="236"/>
      <c r="L25" s="235"/>
      <c r="M25" s="237"/>
      <c r="N25" s="216"/>
      <c r="O25" s="208" t="str">
        <f>_xlfn.IFNA(VLOOKUP($E25,'protokół WAGI'!$C$9:$I$38,6,0),"")</f>
        <v/>
      </c>
      <c r="P25" s="215"/>
      <c r="Q25" s="210"/>
      <c r="R25" s="211"/>
      <c r="S25" s="210"/>
      <c r="T25" s="212"/>
      <c r="U25" s="295" t="str">
        <f t="shared" si="21"/>
        <v/>
      </c>
      <c r="V25" s="297">
        <f t="shared" si="22"/>
        <v>1</v>
      </c>
      <c r="W25" s="280" t="str">
        <f t="shared" ca="1" si="23"/>
        <v/>
      </c>
      <c r="X25" s="257" t="str">
        <f t="shared" ca="1" si="24"/>
        <v/>
      </c>
      <c r="Y25" s="258" t="str">
        <f t="shared" ca="1" si="25"/>
        <v/>
      </c>
      <c r="Z25" s="267"/>
      <c r="AA25" s="260">
        <f t="shared" si="26"/>
        <v>1</v>
      </c>
      <c r="AB25" s="261">
        <f t="shared" si="27"/>
        <v>1</v>
      </c>
      <c r="AC25" s="262">
        <f t="shared" si="28"/>
        <v>0</v>
      </c>
      <c r="AD25" s="262">
        <f t="shared" si="29"/>
        <v>0</v>
      </c>
      <c r="AE25" s="262">
        <f t="shared" si="30"/>
        <v>0</v>
      </c>
      <c r="AF25" s="263">
        <f t="shared" si="31"/>
        <v>0</v>
      </c>
      <c r="AG25" s="262">
        <f t="shared" si="32"/>
        <v>0</v>
      </c>
      <c r="AH25" s="262">
        <f t="shared" si="33"/>
        <v>0</v>
      </c>
      <c r="AI25" s="262">
        <f t="shared" si="34"/>
        <v>0</v>
      </c>
      <c r="AJ25" s="264">
        <f t="shared" si="35"/>
        <v>0</v>
      </c>
      <c r="AK25" s="265">
        <f t="shared" si="36"/>
        <v>0</v>
      </c>
      <c r="AL25" s="266" t="e">
        <f t="shared" si="37"/>
        <v>#NUM!</v>
      </c>
      <c r="AM25" s="266" t="e">
        <f t="shared" si="38"/>
        <v>#NUM!</v>
      </c>
      <c r="AN25" s="266" t="e">
        <f t="shared" si="39"/>
        <v>#NUM!</v>
      </c>
      <c r="AO25" s="267"/>
      <c r="AP25" s="259"/>
      <c r="AQ25" s="267"/>
    </row>
    <row r="26" spans="2:43" s="93" customFormat="1" ht="15.75" customHeight="1">
      <c r="B26" s="139" t="s">
        <v>91</v>
      </c>
      <c r="C26" s="293" t="str">
        <f>_xlfn.IFNA(VLOOKUP($E26,'protokół WAGI'!$C$9:$I$38,7,0),"")</f>
        <v/>
      </c>
      <c r="D26" s="290" t="str">
        <f>_xlfn.IFNA(VLOOKUP($E26,'protokół WAGI'!$C$9:$J$38,8,0),"")</f>
        <v/>
      </c>
      <c r="E26" s="192"/>
      <c r="F26" s="290" t="str">
        <f>_xlfn.IFNA(VLOOKUP($E26,'protokół WAGI'!$C$9:$I$38,3,0),"")</f>
        <v/>
      </c>
      <c r="G26" s="285" t="str">
        <f t="shared" si="20"/>
        <v>LKS EkoSport Siedlce</v>
      </c>
      <c r="H26" s="286" t="str">
        <f>_xlfn.IFNA(VLOOKUP($E26,'protokół WAGI'!$C$9:$I$38,4,0),"")</f>
        <v/>
      </c>
      <c r="I26" s="213" t="str">
        <f>_xlfn.IFNA(VLOOKUP($E26,'protokół WAGI'!$C$9:$I$38,5,0),"")</f>
        <v/>
      </c>
      <c r="J26" s="205"/>
      <c r="K26" s="232"/>
      <c r="L26" s="205"/>
      <c r="M26" s="233"/>
      <c r="N26" s="212"/>
      <c r="O26" s="208" t="str">
        <f>_xlfn.IFNA(VLOOKUP($E26,'protokół WAGI'!$C$9:$I$38,6,0),"")</f>
        <v/>
      </c>
      <c r="P26" s="211"/>
      <c r="Q26" s="214"/>
      <c r="R26" s="215"/>
      <c r="S26" s="214"/>
      <c r="T26" s="216"/>
      <c r="U26" s="298" t="str">
        <f t="shared" si="21"/>
        <v/>
      </c>
      <c r="V26" s="297">
        <f t="shared" si="22"/>
        <v>1</v>
      </c>
      <c r="W26" s="280" t="str">
        <f t="shared" ca="1" si="23"/>
        <v/>
      </c>
      <c r="X26" s="257" t="str">
        <f t="shared" ca="1" si="24"/>
        <v/>
      </c>
      <c r="Y26" s="258" t="str">
        <f t="shared" ca="1" si="25"/>
        <v/>
      </c>
      <c r="Z26" s="259"/>
      <c r="AA26" s="260">
        <f t="shared" si="26"/>
        <v>1</v>
      </c>
      <c r="AB26" s="261">
        <f t="shared" si="27"/>
        <v>1</v>
      </c>
      <c r="AC26" s="262">
        <f t="shared" si="28"/>
        <v>0</v>
      </c>
      <c r="AD26" s="262">
        <f t="shared" si="29"/>
        <v>0</v>
      </c>
      <c r="AE26" s="262">
        <f t="shared" si="30"/>
        <v>0</v>
      </c>
      <c r="AF26" s="263">
        <f t="shared" si="31"/>
        <v>0</v>
      </c>
      <c r="AG26" s="262">
        <f t="shared" si="32"/>
        <v>0</v>
      </c>
      <c r="AH26" s="262">
        <f t="shared" si="33"/>
        <v>0</v>
      </c>
      <c r="AI26" s="262">
        <f t="shared" si="34"/>
        <v>0</v>
      </c>
      <c r="AJ26" s="264">
        <f t="shared" si="35"/>
        <v>0</v>
      </c>
      <c r="AK26" s="265">
        <f t="shared" si="36"/>
        <v>0</v>
      </c>
      <c r="AL26" s="266" t="e">
        <f t="shared" si="37"/>
        <v>#NUM!</v>
      </c>
      <c r="AM26" s="266" t="e">
        <f t="shared" si="38"/>
        <v>#NUM!</v>
      </c>
      <c r="AN26" s="266" t="e">
        <f t="shared" si="39"/>
        <v>#NUM!</v>
      </c>
      <c r="AO26" s="267"/>
      <c r="AP26" s="267"/>
      <c r="AQ26" s="267"/>
    </row>
    <row r="27" spans="2:43" s="93" customFormat="1" ht="15.75" customHeight="1" thickBot="1">
      <c r="B27" s="140" t="s">
        <v>92</v>
      </c>
      <c r="C27" s="294" t="str">
        <f>_xlfn.IFNA(VLOOKUP($E27,'protokół WAGI'!$C$9:$I$38,7,0),"")</f>
        <v/>
      </c>
      <c r="D27" s="291" t="str">
        <f>_xlfn.IFNA(VLOOKUP($E27,'protokół WAGI'!$C$9:$J$38,8,0),"")</f>
        <v/>
      </c>
      <c r="E27" s="193"/>
      <c r="F27" s="291" t="str">
        <f>_xlfn.IFNA(VLOOKUP($E27,'protokół WAGI'!$C$9:$I$38,3,0),"")</f>
        <v/>
      </c>
      <c r="G27" s="288" t="str">
        <f t="shared" si="20"/>
        <v>LKS EkoSport Siedlce</v>
      </c>
      <c r="H27" s="289" t="str">
        <f>_xlfn.IFNA(VLOOKUP($E27,'protokół WAGI'!$C$9:$I$38,4,0),"")</f>
        <v/>
      </c>
      <c r="I27" s="217" t="str">
        <f>_xlfn.IFNA(VLOOKUP($E27,'protokół WAGI'!$C$9:$I$38,5,0),"")</f>
        <v/>
      </c>
      <c r="J27" s="218"/>
      <c r="K27" s="219"/>
      <c r="L27" s="218"/>
      <c r="M27" s="220"/>
      <c r="N27" s="221"/>
      <c r="O27" s="222" t="str">
        <f>_xlfn.IFNA(VLOOKUP($E27,'protokół WAGI'!$C$9:$I$38,6,0),"")</f>
        <v/>
      </c>
      <c r="P27" s="223"/>
      <c r="Q27" s="224"/>
      <c r="R27" s="223"/>
      <c r="S27" s="224"/>
      <c r="T27" s="221"/>
      <c r="U27" s="299" t="str">
        <f t="shared" si="21"/>
        <v/>
      </c>
      <c r="V27" s="300">
        <f t="shared" si="22"/>
        <v>1</v>
      </c>
      <c r="W27" s="280" t="str">
        <f t="shared" ca="1" si="23"/>
        <v/>
      </c>
      <c r="X27" s="257" t="str">
        <f t="shared" ca="1" si="24"/>
        <v/>
      </c>
      <c r="Y27" s="269" t="str">
        <f t="shared" ca="1" si="25"/>
        <v/>
      </c>
      <c r="Z27" s="267"/>
      <c r="AA27" s="260">
        <f t="shared" si="26"/>
        <v>1</v>
      </c>
      <c r="AB27" s="261">
        <f t="shared" si="27"/>
        <v>1</v>
      </c>
      <c r="AC27" s="270">
        <f t="shared" si="28"/>
        <v>0</v>
      </c>
      <c r="AD27" s="270">
        <f t="shared" si="29"/>
        <v>0</v>
      </c>
      <c r="AE27" s="270">
        <f t="shared" si="30"/>
        <v>0</v>
      </c>
      <c r="AF27" s="263">
        <f t="shared" si="31"/>
        <v>0</v>
      </c>
      <c r="AG27" s="262">
        <f t="shared" si="32"/>
        <v>0</v>
      </c>
      <c r="AH27" s="262">
        <f t="shared" si="33"/>
        <v>0</v>
      </c>
      <c r="AI27" s="262">
        <f t="shared" si="34"/>
        <v>0</v>
      </c>
      <c r="AJ27" s="264">
        <f t="shared" si="35"/>
        <v>0</v>
      </c>
      <c r="AK27" s="265">
        <f t="shared" si="36"/>
        <v>0</v>
      </c>
      <c r="AL27" s="266" t="e">
        <f t="shared" si="37"/>
        <v>#NUM!</v>
      </c>
      <c r="AM27" s="266" t="e">
        <f t="shared" si="38"/>
        <v>#NUM!</v>
      </c>
      <c r="AN27" s="266" t="e">
        <f t="shared" si="39"/>
        <v>#NUM!</v>
      </c>
      <c r="AO27" s="267"/>
      <c r="AP27" s="267"/>
      <c r="AQ27" s="267"/>
    </row>
    <row r="28" spans="2:43" s="93" customFormat="1" ht="16.5" customHeight="1" thickBot="1">
      <c r="B28" s="141"/>
      <c r="C28" s="141"/>
      <c r="D28" s="141"/>
      <c r="E28" s="142"/>
      <c r="F28" s="141"/>
      <c r="G28" s="143" t="str">
        <f>G27</f>
        <v>LKS EkoSport Siedlce</v>
      </c>
      <c r="H28" s="144"/>
      <c r="I28" s="145"/>
      <c r="J28" s="146"/>
      <c r="K28" s="145"/>
      <c r="L28" s="147"/>
      <c r="M28" s="145"/>
      <c r="N28" s="146"/>
      <c r="O28" s="145"/>
      <c r="P28" s="146"/>
      <c r="Q28" s="148"/>
      <c r="R28" s="146"/>
      <c r="S28" s="148"/>
      <c r="T28" s="146"/>
      <c r="U28" s="149"/>
      <c r="V28" s="149"/>
      <c r="W28" s="325">
        <f ca="1">ROUND(SUM(X22:X27),2)</f>
        <v>0</v>
      </c>
      <c r="X28" s="326"/>
      <c r="Y28" s="271">
        <f ca="1">ROUND(SUM(Y22:Y27),2)</f>
        <v>0</v>
      </c>
      <c r="Z28" s="272"/>
      <c r="AA28" s="273"/>
      <c r="AB28" s="261" t="str">
        <f>G22</f>
        <v>LKS EkoSport Siedlce</v>
      </c>
      <c r="AC28" s="274"/>
      <c r="AD28" s="274"/>
      <c r="AE28" s="275"/>
      <c r="AF28" s="276"/>
      <c r="AG28" s="262"/>
      <c r="AH28" s="262"/>
      <c r="AI28" s="262"/>
      <c r="AJ28" s="263"/>
      <c r="AK28" s="265"/>
      <c r="AL28" s="277"/>
      <c r="AM28" s="277"/>
      <c r="AN28" s="277"/>
      <c r="AO28" s="267"/>
      <c r="AP28" s="267"/>
      <c r="AQ28" s="267"/>
    </row>
    <row r="29" spans="2:43" s="128" customFormat="1" ht="15" customHeight="1">
      <c r="B29" s="341" t="s">
        <v>797</v>
      </c>
      <c r="C29" s="341"/>
      <c r="D29" s="341"/>
      <c r="E29" s="341"/>
      <c r="F29" s="341"/>
      <c r="G29" s="341"/>
      <c r="H29" s="341"/>
      <c r="I29" s="341"/>
      <c r="J29" s="341"/>
      <c r="K29" s="341"/>
      <c r="L29" s="341"/>
      <c r="M29" s="341"/>
      <c r="N29" s="341"/>
      <c r="O29" s="341"/>
      <c r="P29" s="341"/>
      <c r="Q29" s="126"/>
      <c r="R29" s="127"/>
      <c r="S29" s="126"/>
      <c r="T29" s="127"/>
      <c r="U29" s="126"/>
      <c r="V29" s="126"/>
      <c r="W29" s="240"/>
      <c r="X29" s="240"/>
      <c r="Y29" s="241"/>
      <c r="Z29" s="242"/>
      <c r="AA29" s="242"/>
      <c r="AB29" s="243"/>
      <c r="AC29" s="244"/>
      <c r="AD29" s="244"/>
      <c r="AE29" s="244"/>
      <c r="AF29" s="245"/>
      <c r="AG29" s="244"/>
      <c r="AH29" s="244"/>
      <c r="AI29" s="244"/>
      <c r="AJ29" s="245"/>
      <c r="AK29" s="246"/>
      <c r="AL29" s="247"/>
      <c r="AM29" s="247"/>
      <c r="AN29" s="247"/>
      <c r="AO29" s="242"/>
      <c r="AP29" s="242"/>
      <c r="AQ29" s="242"/>
    </row>
    <row r="30" spans="2:43" s="128" customFormat="1" ht="6" customHeight="1" thickBot="1">
      <c r="B30" s="129"/>
      <c r="C30" s="129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6"/>
      <c r="R30" s="127"/>
      <c r="S30" s="126"/>
      <c r="T30" s="127"/>
      <c r="U30" s="126"/>
      <c r="V30" s="126"/>
      <c r="W30" s="240"/>
      <c r="X30" s="240"/>
      <c r="Y30" s="241"/>
      <c r="Z30" s="242"/>
      <c r="AA30" s="242"/>
      <c r="AB30" s="243"/>
      <c r="AC30" s="244"/>
      <c r="AD30" s="244"/>
      <c r="AE30" s="244"/>
      <c r="AF30" s="245"/>
      <c r="AG30" s="244"/>
      <c r="AH30" s="244"/>
      <c r="AI30" s="244"/>
      <c r="AJ30" s="245"/>
      <c r="AK30" s="246"/>
      <c r="AL30" s="247"/>
      <c r="AM30" s="247"/>
      <c r="AN30" s="247"/>
      <c r="AO30" s="242"/>
      <c r="AP30" s="242"/>
      <c r="AQ30" s="242"/>
    </row>
    <row r="31" spans="2:43" ht="11.25" customHeight="1">
      <c r="B31" s="342" t="s">
        <v>22</v>
      </c>
      <c r="C31" s="344" t="s">
        <v>60</v>
      </c>
      <c r="D31" s="346" t="s">
        <v>40</v>
      </c>
      <c r="E31" s="348" t="s">
        <v>0</v>
      </c>
      <c r="F31" s="350" t="s">
        <v>1</v>
      </c>
      <c r="G31" s="130" t="s">
        <v>58</v>
      </c>
      <c r="H31" s="327" t="s">
        <v>3</v>
      </c>
      <c r="I31" s="353" t="s">
        <v>4</v>
      </c>
      <c r="J31" s="354"/>
      <c r="K31" s="354"/>
      <c r="L31" s="354"/>
      <c r="M31" s="354"/>
      <c r="N31" s="355"/>
      <c r="O31" s="356" t="s">
        <v>5</v>
      </c>
      <c r="P31" s="354"/>
      <c r="Q31" s="354"/>
      <c r="R31" s="354"/>
      <c r="S31" s="354"/>
      <c r="T31" s="357"/>
      <c r="U31" s="327" t="s">
        <v>6</v>
      </c>
      <c r="V31" s="131" t="s">
        <v>76</v>
      </c>
      <c r="W31" s="248" t="s">
        <v>95</v>
      </c>
      <c r="X31" s="329" t="s">
        <v>49</v>
      </c>
      <c r="Y31" s="331" t="s">
        <v>38</v>
      </c>
      <c r="Z31" s="249"/>
      <c r="AA31" s="249"/>
      <c r="AB31" s="250"/>
      <c r="AC31" s="251"/>
      <c r="AD31" s="251"/>
      <c r="AE31" s="251"/>
      <c r="AF31" s="252"/>
      <c r="AG31" s="251"/>
      <c r="AH31" s="251"/>
      <c r="AI31" s="251"/>
      <c r="AJ31" s="252"/>
      <c r="AK31" s="253"/>
      <c r="AL31" s="254"/>
      <c r="AM31" s="254"/>
      <c r="AN31" s="254"/>
      <c r="AO31" s="249"/>
      <c r="AP31" s="249"/>
      <c r="AQ31" s="249"/>
    </row>
    <row r="32" spans="2:43" ht="11.25" customHeight="1" thickBot="1">
      <c r="B32" s="343"/>
      <c r="C32" s="345"/>
      <c r="D32" s="347"/>
      <c r="E32" s="349"/>
      <c r="F32" s="351"/>
      <c r="G32" s="134" t="s">
        <v>57</v>
      </c>
      <c r="H32" s="352"/>
      <c r="I32" s="333">
        <v>1</v>
      </c>
      <c r="J32" s="334"/>
      <c r="K32" s="335">
        <v>2</v>
      </c>
      <c r="L32" s="336"/>
      <c r="M32" s="336">
        <v>3</v>
      </c>
      <c r="N32" s="337"/>
      <c r="O32" s="338">
        <v>1</v>
      </c>
      <c r="P32" s="339"/>
      <c r="Q32" s="336">
        <v>2</v>
      </c>
      <c r="R32" s="336"/>
      <c r="S32" s="336">
        <v>3</v>
      </c>
      <c r="T32" s="340"/>
      <c r="U32" s="328"/>
      <c r="V32" s="135" t="s">
        <v>77</v>
      </c>
      <c r="W32" s="255" t="s">
        <v>96</v>
      </c>
      <c r="X32" s="330"/>
      <c r="Y32" s="332"/>
      <c r="Z32" s="249"/>
      <c r="AA32" s="249"/>
      <c r="AB32" s="250"/>
      <c r="AC32" s="251"/>
      <c r="AD32" s="251"/>
      <c r="AE32" s="251"/>
      <c r="AF32" s="252" t="s">
        <v>61</v>
      </c>
      <c r="AG32" s="251"/>
      <c r="AH32" s="251"/>
      <c r="AI32" s="251"/>
      <c r="AJ32" s="252" t="s">
        <v>62</v>
      </c>
      <c r="AK32" s="253" t="s">
        <v>63</v>
      </c>
      <c r="AL32" s="254" t="s">
        <v>34</v>
      </c>
      <c r="AM32" s="254" t="s">
        <v>35</v>
      </c>
      <c r="AN32" s="254" t="s">
        <v>36</v>
      </c>
      <c r="AO32" s="249"/>
      <c r="AP32" s="249"/>
      <c r="AQ32" s="249"/>
    </row>
    <row r="33" spans="2:43" s="93" customFormat="1" ht="15.75" customHeight="1">
      <c r="B33" s="136" t="s">
        <v>87</v>
      </c>
      <c r="C33" s="292" t="str">
        <f>_xlfn.IFNA(VLOOKUP($E33,'protokół WAGI'!$C$9:$I$38,7,0),"")</f>
        <v/>
      </c>
      <c r="D33" s="290" t="str">
        <f>_xlfn.IFNA(VLOOKUP($E33,'protokół WAGI'!$C$9:$J$38,8,0),"")</f>
        <v/>
      </c>
      <c r="E33" s="191"/>
      <c r="F33" s="282" t="str">
        <f>_xlfn.IFNA(VLOOKUP($E33,'protokół WAGI'!$C$9:$I$38,3,0),"")</f>
        <v/>
      </c>
      <c r="G33" s="282" t="str">
        <f t="shared" ref="G33:G38" si="40">$B$29</f>
        <v>LKS Dobryszyce</v>
      </c>
      <c r="H33" s="283" t="str">
        <f>_xlfn.IFNA(VLOOKUP($E33,'protokół WAGI'!$C$9:$I$38,4,0),"")</f>
        <v/>
      </c>
      <c r="I33" s="194" t="str">
        <f>_xlfn.IFNA(VLOOKUP($E33,'protokół WAGI'!$C$9:$I$38,5,0),"")</f>
        <v/>
      </c>
      <c r="J33" s="195"/>
      <c r="K33" s="196"/>
      <c r="L33" s="195"/>
      <c r="M33" s="197"/>
      <c r="N33" s="198"/>
      <c r="O33" s="199" t="str">
        <f>_xlfn.IFNA(VLOOKUP($E33,'protokół WAGI'!$C$9:$I$38,6,0),"")</f>
        <v/>
      </c>
      <c r="P33" s="200"/>
      <c r="Q33" s="201"/>
      <c r="R33" s="200"/>
      <c r="S33" s="201"/>
      <c r="T33" s="198"/>
      <c r="U33" s="301" t="str">
        <f t="shared" ref="U33:U38" si="41">IF(H33="","",(AF33+AJ33))</f>
        <v/>
      </c>
      <c r="V33" s="296">
        <f t="shared" ref="V33:V38" si="42">IFERROR(AB33,"")</f>
        <v>1</v>
      </c>
      <c r="W33" s="280" t="str">
        <f t="shared" ref="W33:W38" ca="1" si="43">IFERROR(IF((YEAR(TODAY())-F33)&lt;16,30,IF((YEAR(TODAY())-F33)&lt;18,20,IF((YEAR(TODAY())-F33)&lt;21,10,0))),"")</f>
        <v/>
      </c>
      <c r="X33" s="257" t="str">
        <f t="shared" ref="X33:X38" ca="1" si="44">IFERROR(IF(H33="","",IF(I33="","",ROUND(AB33*AN33,2)*AA33))+W33,"")</f>
        <v/>
      </c>
      <c r="Y33" s="258" t="str">
        <f t="shared" ref="Y33:Y38" ca="1" si="45">IFERROR(IF(H33=""," ",ROUND(AB33*U33,2)*AA33)+IF(U33&gt;0,W33,0),"")</f>
        <v/>
      </c>
      <c r="Z33" s="259"/>
      <c r="AA33" s="260">
        <f t="shared" ref="AA33:AA38" si="46">IF(D33="K",1.4,1)</f>
        <v>1</v>
      </c>
      <c r="AB33" s="261">
        <f t="shared" ref="AB33:AB38" si="47">IF(H33&lt;193.609,10^(0.722762521*((LOG10(H33/193.609))^2)),1)</f>
        <v>1</v>
      </c>
      <c r="AC33" s="262">
        <f t="shared" ref="AC33:AC38" si="48">IF(J33="z",I33,IF(J33="x",I33*(-1),0))</f>
        <v>0</v>
      </c>
      <c r="AD33" s="262">
        <f t="shared" ref="AD33:AD38" si="49">IF(L33="z",K33,IF(L33="x",K33*(-1),0))</f>
        <v>0</v>
      </c>
      <c r="AE33" s="262">
        <f t="shared" ref="AE33:AE38" si="50">IF(N33="z",M33,IF(N33="x",M33*(-1),0))</f>
        <v>0</v>
      </c>
      <c r="AF33" s="263">
        <f t="shared" ref="AF33:AF38" si="51">IF(AND(AC33&lt;0,AD33&lt;0,AE33&lt;0),0,MAX(AC33:AE33))</f>
        <v>0</v>
      </c>
      <c r="AG33" s="262">
        <f t="shared" ref="AG33:AG38" si="52">IF(P33="z",O33,IF(P33="x",O33*(-1),0))</f>
        <v>0</v>
      </c>
      <c r="AH33" s="262">
        <f t="shared" ref="AH33:AH38" si="53">IF(R33="z",Q33,IF(R33="x",Q33*(-1),0))</f>
        <v>0</v>
      </c>
      <c r="AI33" s="262">
        <f t="shared" ref="AI33:AI38" si="54">IF(T33="z",S33,IF(T33="x",S33*(-1),0))</f>
        <v>0</v>
      </c>
      <c r="AJ33" s="264">
        <f t="shared" ref="AJ33:AJ38" si="55">IF(AND(AG33&lt;0,AH33&lt;0,AI33&lt;0),0,MAX(AG33:AI33))</f>
        <v>0</v>
      </c>
      <c r="AK33" s="265">
        <f t="shared" ref="AK33:AK38" si="56">AF33+AJ33</f>
        <v>0</v>
      </c>
      <c r="AL33" s="266" t="e">
        <f t="shared" ref="AL33:AL38" si="57">IF(ISTEXT(N33),AF33,LARGE(I33:M33,1))</f>
        <v>#NUM!</v>
      </c>
      <c r="AM33" s="266" t="e">
        <f t="shared" ref="AM33:AM38" si="58">IF(ISTEXT(T33),AJ33,LARGE(O33:S33,1))</f>
        <v>#NUM!</v>
      </c>
      <c r="AN33" s="266" t="e">
        <f t="shared" ref="AN33:AN38" si="59">AL33+AM33</f>
        <v>#NUM!</v>
      </c>
      <c r="AO33" s="267"/>
      <c r="AP33" s="267"/>
      <c r="AQ33" s="267"/>
    </row>
    <row r="34" spans="2:43" s="93" customFormat="1" ht="15.75" customHeight="1">
      <c r="B34" s="139" t="s">
        <v>88</v>
      </c>
      <c r="C34" s="293" t="str">
        <f>_xlfn.IFNA(VLOOKUP($E34,'protokół WAGI'!$C$9:$I$38,7,0),"")</f>
        <v/>
      </c>
      <c r="D34" s="290" t="str">
        <f>_xlfn.IFNA(VLOOKUP($E34,'protokół WAGI'!$C$9:$J$38,8,0),"")</f>
        <v/>
      </c>
      <c r="E34" s="192"/>
      <c r="F34" s="290" t="str">
        <f>_xlfn.IFNA(VLOOKUP($E34,'protokół WAGI'!$C$9:$I$38,3,0),"")</f>
        <v/>
      </c>
      <c r="G34" s="285" t="str">
        <f t="shared" si="40"/>
        <v>LKS Dobryszyce</v>
      </c>
      <c r="H34" s="286" t="str">
        <f>_xlfn.IFNA(VLOOKUP($E34,'protokół WAGI'!$C$9:$I$38,4,0),"")</f>
        <v/>
      </c>
      <c r="I34" s="213" t="str">
        <f>_xlfn.IFNA(VLOOKUP($E34,'protokół WAGI'!$C$9:$I$38,5,0),"")</f>
        <v/>
      </c>
      <c r="J34" s="203"/>
      <c r="K34" s="204"/>
      <c r="L34" s="205"/>
      <c r="M34" s="206"/>
      <c r="N34" s="207"/>
      <c r="O34" s="208" t="str">
        <f>_xlfn.IFNA(VLOOKUP($E34,'protokół WAGI'!$C$9:$I$38,6,0),"")</f>
        <v/>
      </c>
      <c r="P34" s="209"/>
      <c r="Q34" s="210"/>
      <c r="R34" s="211"/>
      <c r="S34" s="210"/>
      <c r="T34" s="212"/>
      <c r="U34" s="298" t="str">
        <f t="shared" si="41"/>
        <v/>
      </c>
      <c r="V34" s="297">
        <f t="shared" si="42"/>
        <v>1</v>
      </c>
      <c r="W34" s="280" t="str">
        <f t="shared" ca="1" si="43"/>
        <v/>
      </c>
      <c r="X34" s="257" t="str">
        <f t="shared" ca="1" si="44"/>
        <v/>
      </c>
      <c r="Y34" s="258" t="str">
        <f t="shared" ca="1" si="45"/>
        <v/>
      </c>
      <c r="Z34" s="267"/>
      <c r="AA34" s="260">
        <f t="shared" si="46"/>
        <v>1</v>
      </c>
      <c r="AB34" s="261">
        <f t="shared" si="47"/>
        <v>1</v>
      </c>
      <c r="AC34" s="262">
        <f t="shared" si="48"/>
        <v>0</v>
      </c>
      <c r="AD34" s="262">
        <f t="shared" si="49"/>
        <v>0</v>
      </c>
      <c r="AE34" s="262">
        <f t="shared" si="50"/>
        <v>0</v>
      </c>
      <c r="AF34" s="263">
        <f t="shared" si="51"/>
        <v>0</v>
      </c>
      <c r="AG34" s="262">
        <f t="shared" si="52"/>
        <v>0</v>
      </c>
      <c r="AH34" s="262">
        <f t="shared" si="53"/>
        <v>0</v>
      </c>
      <c r="AI34" s="262">
        <f t="shared" si="54"/>
        <v>0</v>
      </c>
      <c r="AJ34" s="264">
        <f t="shared" si="55"/>
        <v>0</v>
      </c>
      <c r="AK34" s="265">
        <f t="shared" si="56"/>
        <v>0</v>
      </c>
      <c r="AL34" s="266" t="e">
        <f t="shared" si="57"/>
        <v>#NUM!</v>
      </c>
      <c r="AM34" s="266" t="e">
        <f t="shared" si="58"/>
        <v>#NUM!</v>
      </c>
      <c r="AN34" s="266" t="e">
        <f t="shared" si="59"/>
        <v>#NUM!</v>
      </c>
      <c r="AO34" s="267"/>
      <c r="AP34" s="267"/>
      <c r="AQ34" s="267"/>
    </row>
    <row r="35" spans="2:43" s="93" customFormat="1" ht="15.75" customHeight="1">
      <c r="B35" s="139" t="s">
        <v>89</v>
      </c>
      <c r="C35" s="293" t="str">
        <f>_xlfn.IFNA(VLOOKUP($E35,'protokół WAGI'!$C$9:$I$38,7,0),"")</f>
        <v/>
      </c>
      <c r="D35" s="290" t="str">
        <f>_xlfn.IFNA(VLOOKUP($E35,'protokół WAGI'!$C$9:$J$38,8,0),"")</f>
        <v/>
      </c>
      <c r="E35" s="192"/>
      <c r="F35" s="290" t="str">
        <f>_xlfn.IFNA(VLOOKUP($E35,'protokół WAGI'!$C$9:$I$38,3,0),"")</f>
        <v/>
      </c>
      <c r="G35" s="285" t="str">
        <f t="shared" si="40"/>
        <v>LKS Dobryszyce</v>
      </c>
      <c r="H35" s="286" t="str">
        <f>_xlfn.IFNA(VLOOKUP($E35,'protokół WAGI'!$C$9:$I$38,4,0),"")</f>
        <v/>
      </c>
      <c r="I35" s="213" t="str">
        <f>_xlfn.IFNA(VLOOKUP($E35,'protokół WAGI'!$C$9:$I$38,5,0),"")</f>
        <v/>
      </c>
      <c r="J35" s="203"/>
      <c r="K35" s="204"/>
      <c r="L35" s="205"/>
      <c r="M35" s="206"/>
      <c r="N35" s="207"/>
      <c r="O35" s="208" t="str">
        <f>_xlfn.IFNA(VLOOKUP($E35,'protokół WAGI'!$C$9:$I$38,6,0),"")</f>
        <v/>
      </c>
      <c r="P35" s="209"/>
      <c r="Q35" s="210"/>
      <c r="R35" s="211"/>
      <c r="S35" s="210"/>
      <c r="T35" s="212"/>
      <c r="U35" s="298" t="str">
        <f t="shared" si="41"/>
        <v/>
      </c>
      <c r="V35" s="297">
        <f t="shared" si="42"/>
        <v>1</v>
      </c>
      <c r="W35" s="280" t="str">
        <f t="shared" ca="1" si="43"/>
        <v/>
      </c>
      <c r="X35" s="257" t="str">
        <f t="shared" ca="1" si="44"/>
        <v/>
      </c>
      <c r="Y35" s="258" t="str">
        <f t="shared" ca="1" si="45"/>
        <v/>
      </c>
      <c r="Z35" s="267"/>
      <c r="AA35" s="260">
        <f t="shared" si="46"/>
        <v>1</v>
      </c>
      <c r="AB35" s="261">
        <f t="shared" si="47"/>
        <v>1</v>
      </c>
      <c r="AC35" s="262">
        <f t="shared" si="48"/>
        <v>0</v>
      </c>
      <c r="AD35" s="262">
        <f t="shared" si="49"/>
        <v>0</v>
      </c>
      <c r="AE35" s="262">
        <f t="shared" si="50"/>
        <v>0</v>
      </c>
      <c r="AF35" s="263">
        <f t="shared" si="51"/>
        <v>0</v>
      </c>
      <c r="AG35" s="262">
        <f t="shared" si="52"/>
        <v>0</v>
      </c>
      <c r="AH35" s="262">
        <f t="shared" si="53"/>
        <v>0</v>
      </c>
      <c r="AI35" s="262">
        <f t="shared" si="54"/>
        <v>0</v>
      </c>
      <c r="AJ35" s="264">
        <f t="shared" si="55"/>
        <v>0</v>
      </c>
      <c r="AK35" s="265">
        <f t="shared" si="56"/>
        <v>0</v>
      </c>
      <c r="AL35" s="266" t="e">
        <f t="shared" si="57"/>
        <v>#NUM!</v>
      </c>
      <c r="AM35" s="266" t="e">
        <f t="shared" si="58"/>
        <v>#NUM!</v>
      </c>
      <c r="AN35" s="266" t="e">
        <f t="shared" si="59"/>
        <v>#NUM!</v>
      </c>
      <c r="AO35" s="267"/>
      <c r="AP35" s="267"/>
      <c r="AQ35" s="267"/>
    </row>
    <row r="36" spans="2:43" s="93" customFormat="1" ht="15.75" customHeight="1">
      <c r="B36" s="139" t="s">
        <v>90</v>
      </c>
      <c r="C36" s="293" t="str">
        <f>_xlfn.IFNA(VLOOKUP($E36,'protokół WAGI'!$C$9:$I$38,7,0),"")</f>
        <v/>
      </c>
      <c r="D36" s="290" t="str">
        <f>_xlfn.IFNA(VLOOKUP($E36,'protokół WAGI'!$C$9:$J$38,8,0),"")</f>
        <v/>
      </c>
      <c r="E36" s="192"/>
      <c r="F36" s="290" t="str">
        <f>_xlfn.IFNA(VLOOKUP($E36,'protokół WAGI'!$C$9:$I$38,3,0),"")</f>
        <v/>
      </c>
      <c r="G36" s="285" t="str">
        <f t="shared" si="40"/>
        <v>LKS Dobryszyce</v>
      </c>
      <c r="H36" s="286" t="str">
        <f>_xlfn.IFNA(VLOOKUP($E36,'protokół WAGI'!$C$9:$I$38,4,0),"")</f>
        <v/>
      </c>
      <c r="I36" s="213" t="str">
        <f>_xlfn.IFNA(VLOOKUP($E36,'protokół WAGI'!$C$9:$I$38,5,0),"")</f>
        <v/>
      </c>
      <c r="J36" s="203"/>
      <c r="K36" s="204"/>
      <c r="L36" s="205"/>
      <c r="M36" s="206"/>
      <c r="N36" s="207"/>
      <c r="O36" s="208" t="str">
        <f>_xlfn.IFNA(VLOOKUP($E36,'protokół WAGI'!$C$9:$I$38,6,0),"")</f>
        <v/>
      </c>
      <c r="P36" s="209"/>
      <c r="Q36" s="214"/>
      <c r="R36" s="215"/>
      <c r="S36" s="214"/>
      <c r="T36" s="216"/>
      <c r="U36" s="298" t="str">
        <f t="shared" si="41"/>
        <v/>
      </c>
      <c r="V36" s="297">
        <f t="shared" si="42"/>
        <v>1</v>
      </c>
      <c r="W36" s="280" t="str">
        <f t="shared" ca="1" si="43"/>
        <v/>
      </c>
      <c r="X36" s="257" t="str">
        <f t="shared" ca="1" si="44"/>
        <v/>
      </c>
      <c r="Y36" s="258" t="str">
        <f t="shared" ca="1" si="45"/>
        <v/>
      </c>
      <c r="Z36" s="267"/>
      <c r="AA36" s="268">
        <f t="shared" si="46"/>
        <v>1</v>
      </c>
      <c r="AB36" s="261">
        <f t="shared" si="47"/>
        <v>1</v>
      </c>
      <c r="AC36" s="262">
        <f t="shared" si="48"/>
        <v>0</v>
      </c>
      <c r="AD36" s="262">
        <f t="shared" si="49"/>
        <v>0</v>
      </c>
      <c r="AE36" s="262">
        <f t="shared" si="50"/>
        <v>0</v>
      </c>
      <c r="AF36" s="263">
        <f t="shared" si="51"/>
        <v>0</v>
      </c>
      <c r="AG36" s="262">
        <f t="shared" si="52"/>
        <v>0</v>
      </c>
      <c r="AH36" s="262">
        <f t="shared" si="53"/>
        <v>0</v>
      </c>
      <c r="AI36" s="262">
        <f t="shared" si="54"/>
        <v>0</v>
      </c>
      <c r="AJ36" s="264">
        <f t="shared" si="55"/>
        <v>0</v>
      </c>
      <c r="AK36" s="265">
        <f t="shared" si="56"/>
        <v>0</v>
      </c>
      <c r="AL36" s="266" t="e">
        <f t="shared" si="57"/>
        <v>#NUM!</v>
      </c>
      <c r="AM36" s="266" t="e">
        <f t="shared" si="58"/>
        <v>#NUM!</v>
      </c>
      <c r="AN36" s="266" t="e">
        <f t="shared" si="59"/>
        <v>#NUM!</v>
      </c>
      <c r="AO36" s="267"/>
      <c r="AP36" s="259"/>
      <c r="AQ36" s="267"/>
    </row>
    <row r="37" spans="2:43" s="93" customFormat="1" ht="15.75" customHeight="1">
      <c r="B37" s="139" t="s">
        <v>91</v>
      </c>
      <c r="C37" s="293" t="str">
        <f>_xlfn.IFNA(VLOOKUP($E37,'protokół WAGI'!$C$9:$I$38,7,0),"")</f>
        <v/>
      </c>
      <c r="D37" s="290" t="str">
        <f>_xlfn.IFNA(VLOOKUP($E37,'protokół WAGI'!$C$9:$J$38,8,0),"")</f>
        <v/>
      </c>
      <c r="E37" s="192"/>
      <c r="F37" s="290" t="str">
        <f>_xlfn.IFNA(VLOOKUP($E37,'protokół WAGI'!$C$9:$I$38,3,0),"")</f>
        <v/>
      </c>
      <c r="G37" s="285" t="str">
        <f t="shared" si="40"/>
        <v>LKS Dobryszyce</v>
      </c>
      <c r="H37" s="286" t="str">
        <f>_xlfn.IFNA(VLOOKUP($E37,'protokół WAGI'!$C$9:$I$38,4,0),"")</f>
        <v/>
      </c>
      <c r="I37" s="213" t="str">
        <f>_xlfn.IFNA(VLOOKUP($E37,'protokół WAGI'!$C$9:$I$38,5,0),"")</f>
        <v/>
      </c>
      <c r="J37" s="203"/>
      <c r="K37" s="204"/>
      <c r="L37" s="205"/>
      <c r="M37" s="206"/>
      <c r="N37" s="207"/>
      <c r="O37" s="208" t="str">
        <f>_xlfn.IFNA(VLOOKUP($E37,'protokół WAGI'!$C$9:$I$38,6,0),"")</f>
        <v/>
      </c>
      <c r="P37" s="209"/>
      <c r="Q37" s="210"/>
      <c r="R37" s="211"/>
      <c r="S37" s="210"/>
      <c r="T37" s="212"/>
      <c r="U37" s="298" t="str">
        <f t="shared" si="41"/>
        <v/>
      </c>
      <c r="V37" s="297">
        <f t="shared" si="42"/>
        <v>1</v>
      </c>
      <c r="W37" s="280" t="str">
        <f t="shared" ca="1" si="43"/>
        <v/>
      </c>
      <c r="X37" s="257" t="str">
        <f t="shared" ca="1" si="44"/>
        <v/>
      </c>
      <c r="Y37" s="258" t="str">
        <f t="shared" ca="1" si="45"/>
        <v/>
      </c>
      <c r="Z37" s="267"/>
      <c r="AA37" s="260">
        <f t="shared" si="46"/>
        <v>1</v>
      </c>
      <c r="AB37" s="261">
        <f t="shared" si="47"/>
        <v>1</v>
      </c>
      <c r="AC37" s="262">
        <f t="shared" si="48"/>
        <v>0</v>
      </c>
      <c r="AD37" s="262">
        <f t="shared" si="49"/>
        <v>0</v>
      </c>
      <c r="AE37" s="262">
        <f t="shared" si="50"/>
        <v>0</v>
      </c>
      <c r="AF37" s="263">
        <f t="shared" si="51"/>
        <v>0</v>
      </c>
      <c r="AG37" s="262">
        <f t="shared" si="52"/>
        <v>0</v>
      </c>
      <c r="AH37" s="262">
        <f t="shared" si="53"/>
        <v>0</v>
      </c>
      <c r="AI37" s="262">
        <f t="shared" si="54"/>
        <v>0</v>
      </c>
      <c r="AJ37" s="264">
        <f t="shared" si="55"/>
        <v>0</v>
      </c>
      <c r="AK37" s="265">
        <f t="shared" si="56"/>
        <v>0</v>
      </c>
      <c r="AL37" s="266" t="e">
        <f t="shared" si="57"/>
        <v>#NUM!</v>
      </c>
      <c r="AM37" s="266" t="e">
        <f t="shared" si="58"/>
        <v>#NUM!</v>
      </c>
      <c r="AN37" s="266" t="e">
        <f t="shared" si="59"/>
        <v>#NUM!</v>
      </c>
      <c r="AO37" s="267"/>
      <c r="AP37" s="267"/>
      <c r="AQ37" s="267"/>
    </row>
    <row r="38" spans="2:43" s="93" customFormat="1" ht="15.75" customHeight="1" thickBot="1">
      <c r="B38" s="140" t="s">
        <v>92</v>
      </c>
      <c r="C38" s="294" t="str">
        <f>_xlfn.IFNA(VLOOKUP($E38,'protokół WAGI'!$C$9:$I$38,7,0),"")</f>
        <v/>
      </c>
      <c r="D38" s="291" t="str">
        <f>_xlfn.IFNA(VLOOKUP($E38,'protokół WAGI'!$C$9:$J$38,8,0),"")</f>
        <v/>
      </c>
      <c r="E38" s="193"/>
      <c r="F38" s="288" t="str">
        <f>_xlfn.IFNA(VLOOKUP($E38,'protokół WAGI'!$C$9:$I$38,3,0),"")</f>
        <v/>
      </c>
      <c r="G38" s="288" t="str">
        <f t="shared" si="40"/>
        <v>LKS Dobryszyce</v>
      </c>
      <c r="H38" s="289" t="str">
        <f>_xlfn.IFNA(VLOOKUP($E38,'protokół WAGI'!$C$9:$I$38,4,0),"")</f>
        <v/>
      </c>
      <c r="I38" s="217" t="str">
        <f>_xlfn.IFNA(VLOOKUP($E38,'protokół WAGI'!$C$9:$I$38,5,0),"")</f>
        <v/>
      </c>
      <c r="J38" s="218"/>
      <c r="K38" s="219"/>
      <c r="L38" s="218"/>
      <c r="M38" s="220"/>
      <c r="N38" s="221"/>
      <c r="O38" s="222" t="str">
        <f>_xlfn.IFNA(VLOOKUP($E38,'protokół WAGI'!$C$9:$I$38,6,0),"")</f>
        <v/>
      </c>
      <c r="P38" s="223"/>
      <c r="Q38" s="224"/>
      <c r="R38" s="223"/>
      <c r="S38" s="224"/>
      <c r="T38" s="221"/>
      <c r="U38" s="299" t="str">
        <f t="shared" si="41"/>
        <v/>
      </c>
      <c r="V38" s="300">
        <f t="shared" si="42"/>
        <v>1</v>
      </c>
      <c r="W38" s="280" t="str">
        <f t="shared" ca="1" si="43"/>
        <v/>
      </c>
      <c r="X38" s="257" t="str">
        <f t="shared" ca="1" si="44"/>
        <v/>
      </c>
      <c r="Y38" s="269" t="str">
        <f t="shared" ca="1" si="45"/>
        <v/>
      </c>
      <c r="Z38" s="267"/>
      <c r="AA38" s="260">
        <f t="shared" si="46"/>
        <v>1</v>
      </c>
      <c r="AB38" s="261">
        <f t="shared" si="47"/>
        <v>1</v>
      </c>
      <c r="AC38" s="270">
        <f t="shared" si="48"/>
        <v>0</v>
      </c>
      <c r="AD38" s="270">
        <f t="shared" si="49"/>
        <v>0</v>
      </c>
      <c r="AE38" s="270">
        <f t="shared" si="50"/>
        <v>0</v>
      </c>
      <c r="AF38" s="263">
        <f t="shared" si="51"/>
        <v>0</v>
      </c>
      <c r="AG38" s="262">
        <f t="shared" si="52"/>
        <v>0</v>
      </c>
      <c r="AH38" s="262">
        <f t="shared" si="53"/>
        <v>0</v>
      </c>
      <c r="AI38" s="262">
        <f t="shared" si="54"/>
        <v>0</v>
      </c>
      <c r="AJ38" s="264">
        <f t="shared" si="55"/>
        <v>0</v>
      </c>
      <c r="AK38" s="265">
        <f t="shared" si="56"/>
        <v>0</v>
      </c>
      <c r="AL38" s="266" t="e">
        <f t="shared" si="57"/>
        <v>#NUM!</v>
      </c>
      <c r="AM38" s="266" t="e">
        <f t="shared" si="58"/>
        <v>#NUM!</v>
      </c>
      <c r="AN38" s="266" t="e">
        <f t="shared" si="59"/>
        <v>#NUM!</v>
      </c>
      <c r="AO38" s="267"/>
      <c r="AP38" s="267"/>
      <c r="AQ38" s="267"/>
    </row>
    <row r="39" spans="2:43" s="93" customFormat="1" ht="16.5" customHeight="1" thickBot="1">
      <c r="B39" s="141"/>
      <c r="C39" s="141"/>
      <c r="D39" s="141"/>
      <c r="E39" s="142"/>
      <c r="F39" s="141"/>
      <c r="G39" s="143" t="str">
        <f>G38</f>
        <v>LKS Dobryszyce</v>
      </c>
      <c r="H39" s="144"/>
      <c r="I39" s="145"/>
      <c r="J39" s="146"/>
      <c r="K39" s="145"/>
      <c r="L39" s="147"/>
      <c r="M39" s="145"/>
      <c r="N39" s="146"/>
      <c r="O39" s="145"/>
      <c r="P39" s="146"/>
      <c r="Q39" s="148"/>
      <c r="R39" s="146"/>
      <c r="S39" s="148"/>
      <c r="T39" s="146"/>
      <c r="U39" s="149"/>
      <c r="V39" s="149"/>
      <c r="W39" s="325">
        <f ca="1">ROUND(SUM(X33:X38),2)</f>
        <v>0</v>
      </c>
      <c r="X39" s="326"/>
      <c r="Y39" s="271">
        <f ca="1">ROUND(SUM(Y33:Y38),2)</f>
        <v>0</v>
      </c>
      <c r="Z39" s="272"/>
      <c r="AA39" s="273"/>
      <c r="AB39" s="261" t="str">
        <f>G33</f>
        <v>LKS Dobryszyce</v>
      </c>
      <c r="AC39" s="274"/>
      <c r="AD39" s="274"/>
      <c r="AE39" s="275"/>
      <c r="AF39" s="276"/>
      <c r="AG39" s="262"/>
      <c r="AH39" s="262"/>
      <c r="AI39" s="262"/>
      <c r="AJ39" s="263"/>
      <c r="AK39" s="265"/>
      <c r="AL39" s="277"/>
      <c r="AM39" s="277"/>
      <c r="AN39" s="277"/>
      <c r="AO39" s="267"/>
      <c r="AP39" s="267"/>
      <c r="AQ39" s="267"/>
    </row>
    <row r="40" spans="2:43" s="128" customFormat="1" ht="15" customHeight="1">
      <c r="B40" s="341" t="s">
        <v>93</v>
      </c>
      <c r="C40" s="341"/>
      <c r="D40" s="341"/>
      <c r="E40" s="341"/>
      <c r="F40" s="341"/>
      <c r="G40" s="341"/>
      <c r="H40" s="341"/>
      <c r="I40" s="341"/>
      <c r="J40" s="341"/>
      <c r="K40" s="341"/>
      <c r="L40" s="341"/>
      <c r="M40" s="341"/>
      <c r="N40" s="341"/>
      <c r="O40" s="341"/>
      <c r="P40" s="341"/>
      <c r="Q40" s="126"/>
      <c r="R40" s="127"/>
      <c r="S40" s="126"/>
      <c r="T40" s="127"/>
      <c r="U40" s="126"/>
      <c r="V40" s="126"/>
      <c r="W40" s="240"/>
      <c r="X40" s="240"/>
      <c r="Y40" s="241"/>
      <c r="Z40" s="242"/>
      <c r="AA40" s="242"/>
      <c r="AB40" s="243"/>
      <c r="AC40" s="244"/>
      <c r="AD40" s="244"/>
      <c r="AE40" s="244"/>
      <c r="AF40" s="245"/>
      <c r="AG40" s="244"/>
      <c r="AH40" s="244"/>
      <c r="AI40" s="244"/>
      <c r="AJ40" s="245"/>
      <c r="AK40" s="246"/>
      <c r="AL40" s="247"/>
      <c r="AM40" s="247"/>
      <c r="AN40" s="247"/>
      <c r="AO40" s="242"/>
      <c r="AP40" s="242"/>
      <c r="AQ40" s="242"/>
    </row>
    <row r="41" spans="2:43" s="128" customFormat="1" ht="6" customHeight="1" thickBot="1">
      <c r="B41" s="129"/>
      <c r="C41" s="129"/>
      <c r="D41" s="129"/>
      <c r="E41" s="129"/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6"/>
      <c r="R41" s="127"/>
      <c r="S41" s="126"/>
      <c r="T41" s="127"/>
      <c r="U41" s="126"/>
      <c r="V41" s="126"/>
      <c r="W41" s="240"/>
      <c r="X41" s="240"/>
      <c r="Y41" s="241"/>
      <c r="Z41" s="242"/>
      <c r="AA41" s="242"/>
      <c r="AB41" s="243"/>
      <c r="AC41" s="244"/>
      <c r="AD41" s="244"/>
      <c r="AE41" s="244"/>
      <c r="AF41" s="245"/>
      <c r="AG41" s="244"/>
      <c r="AH41" s="244"/>
      <c r="AI41" s="244"/>
      <c r="AJ41" s="245"/>
      <c r="AK41" s="246"/>
      <c r="AL41" s="247"/>
      <c r="AM41" s="247"/>
      <c r="AN41" s="247"/>
      <c r="AO41" s="242"/>
      <c r="AP41" s="242"/>
      <c r="AQ41" s="242"/>
    </row>
    <row r="42" spans="2:43" ht="11.25" customHeight="1">
      <c r="B42" s="342" t="s">
        <v>22</v>
      </c>
      <c r="C42" s="344" t="s">
        <v>60</v>
      </c>
      <c r="D42" s="346" t="s">
        <v>40</v>
      </c>
      <c r="E42" s="348" t="s">
        <v>0</v>
      </c>
      <c r="F42" s="350" t="s">
        <v>1</v>
      </c>
      <c r="G42" s="130" t="s">
        <v>58</v>
      </c>
      <c r="H42" s="327" t="s">
        <v>3</v>
      </c>
      <c r="I42" s="353" t="s">
        <v>4</v>
      </c>
      <c r="J42" s="354"/>
      <c r="K42" s="354"/>
      <c r="L42" s="354"/>
      <c r="M42" s="354"/>
      <c r="N42" s="355"/>
      <c r="O42" s="356" t="s">
        <v>5</v>
      </c>
      <c r="P42" s="354"/>
      <c r="Q42" s="354"/>
      <c r="R42" s="354"/>
      <c r="S42" s="354"/>
      <c r="T42" s="357"/>
      <c r="U42" s="327" t="s">
        <v>6</v>
      </c>
      <c r="V42" s="131" t="s">
        <v>76</v>
      </c>
      <c r="W42" s="248" t="s">
        <v>95</v>
      </c>
      <c r="X42" s="329" t="s">
        <v>49</v>
      </c>
      <c r="Y42" s="331" t="s">
        <v>38</v>
      </c>
      <c r="Z42" s="249"/>
      <c r="AA42" s="278"/>
      <c r="AB42" s="250"/>
      <c r="AC42" s="251"/>
      <c r="AD42" s="251"/>
      <c r="AE42" s="251"/>
      <c r="AF42" s="252"/>
      <c r="AG42" s="251"/>
      <c r="AH42" s="251"/>
      <c r="AI42" s="251"/>
      <c r="AJ42" s="252"/>
      <c r="AK42" s="253"/>
      <c r="AL42" s="254"/>
      <c r="AM42" s="254"/>
      <c r="AN42" s="254"/>
      <c r="AO42" s="249"/>
      <c r="AP42" s="249"/>
      <c r="AQ42" s="249"/>
    </row>
    <row r="43" spans="2:43" ht="13.5" thickBot="1">
      <c r="B43" s="343"/>
      <c r="C43" s="345"/>
      <c r="D43" s="347"/>
      <c r="E43" s="349"/>
      <c r="F43" s="351"/>
      <c r="G43" s="134" t="s">
        <v>57</v>
      </c>
      <c r="H43" s="352"/>
      <c r="I43" s="333">
        <v>1</v>
      </c>
      <c r="J43" s="334"/>
      <c r="K43" s="335">
        <v>2</v>
      </c>
      <c r="L43" s="336"/>
      <c r="M43" s="336">
        <v>3</v>
      </c>
      <c r="N43" s="337"/>
      <c r="O43" s="338">
        <v>1</v>
      </c>
      <c r="P43" s="339"/>
      <c r="Q43" s="336">
        <v>2</v>
      </c>
      <c r="R43" s="336"/>
      <c r="S43" s="336">
        <v>3</v>
      </c>
      <c r="T43" s="340"/>
      <c r="U43" s="328"/>
      <c r="V43" s="135" t="s">
        <v>77</v>
      </c>
      <c r="W43" s="255" t="s">
        <v>96</v>
      </c>
      <c r="X43" s="330"/>
      <c r="Y43" s="332"/>
      <c r="Z43" s="249"/>
      <c r="AA43" s="279"/>
      <c r="AB43" s="250"/>
      <c r="AC43" s="251"/>
      <c r="AD43" s="251"/>
      <c r="AE43" s="251"/>
      <c r="AF43" s="252" t="s">
        <v>61</v>
      </c>
      <c r="AG43" s="251"/>
      <c r="AH43" s="251"/>
      <c r="AI43" s="251"/>
      <c r="AJ43" s="252" t="s">
        <v>62</v>
      </c>
      <c r="AK43" s="253" t="s">
        <v>63</v>
      </c>
      <c r="AL43" s="254" t="s">
        <v>34</v>
      </c>
      <c r="AM43" s="254" t="s">
        <v>35</v>
      </c>
      <c r="AN43" s="254" t="s">
        <v>36</v>
      </c>
      <c r="AO43" s="249"/>
      <c r="AP43" s="249"/>
      <c r="AQ43" s="249"/>
    </row>
    <row r="44" spans="2:43" s="93" customFormat="1" ht="15.75" customHeight="1">
      <c r="B44" s="151" t="s">
        <v>87</v>
      </c>
      <c r="C44" s="292" t="str">
        <f>_xlfn.IFNA(VLOOKUP($E44,'protokół WAGI'!$C$9:$I$38,7,0),"")</f>
        <v/>
      </c>
      <c r="D44" s="290" t="str">
        <f>_xlfn.IFNA(VLOOKUP($E44,'protokół WAGI'!$C$9:$J$38,8,0),"")</f>
        <v/>
      </c>
      <c r="E44" s="225"/>
      <c r="F44" s="282" t="str">
        <f>_xlfn.IFNA(VLOOKUP($E44,'protokół WAGI'!$C$9:$I$38,3,0),"")</f>
        <v/>
      </c>
      <c r="G44" s="282" t="str">
        <f t="shared" ref="G44:G49" si="60">$B$40</f>
        <v>CLKS Mazovia Ciechanów</v>
      </c>
      <c r="H44" s="283" t="str">
        <f>_xlfn.IFNA(VLOOKUP($E44,'protokół WAGI'!$C$9:$I$38,4,0),"")</f>
        <v/>
      </c>
      <c r="I44" s="194" t="str">
        <f>_xlfn.IFNA(VLOOKUP($E44,'protokół WAGI'!$C$9:$I$38,5,0),"")</f>
        <v/>
      </c>
      <c r="J44" s="203"/>
      <c r="K44" s="204"/>
      <c r="L44" s="226"/>
      <c r="M44" s="227"/>
      <c r="N44" s="228"/>
      <c r="O44" s="199" t="str">
        <f>_xlfn.IFNA(VLOOKUP($E44,'protokół WAGI'!$C$9:$I$38,6,0),"")</f>
        <v/>
      </c>
      <c r="P44" s="209"/>
      <c r="Q44" s="229"/>
      <c r="R44" s="230"/>
      <c r="S44" s="229"/>
      <c r="T44" s="231"/>
      <c r="U44" s="295" t="str">
        <f t="shared" ref="U44:U49" si="61">IF(H44="","",(AF44+AJ44))</f>
        <v/>
      </c>
      <c r="V44" s="296">
        <f t="shared" ref="V44:V49" si="62">IFERROR(AB44,"")</f>
        <v>1</v>
      </c>
      <c r="W44" s="280" t="str">
        <f t="shared" ref="W44:W49" ca="1" si="63">IFERROR(IF((YEAR(TODAY())-F44)&lt;16,30,IF((YEAR(TODAY())-F44)&lt;18,20,IF((YEAR(TODAY())-F44)&lt;21,10,0))),"")</f>
        <v/>
      </c>
      <c r="X44" s="257" t="str">
        <f t="shared" ref="X44:X49" ca="1" si="64">IFERROR(IF(H44="","",IF(I44="","",ROUND(AB44*AN44,2)*AA44))+W44,"")</f>
        <v/>
      </c>
      <c r="Y44" s="258" t="str">
        <f t="shared" ref="Y44:Y49" ca="1" si="65">IFERROR(IF(H44=""," ",ROUND(AB44*U44,2)*AA44)+IF(U44&gt;0,W44,0),"")</f>
        <v/>
      </c>
      <c r="Z44" s="267"/>
      <c r="AA44" s="268">
        <f t="shared" ref="AA44:AA49" si="66">IF(D44="K",1.4,1)</f>
        <v>1</v>
      </c>
      <c r="AB44" s="261">
        <f t="shared" ref="AB44:AB49" si="67">IF(H44&lt;193.609,10^(0.722762521*((LOG10(H44/193.609))^2)),1)</f>
        <v>1</v>
      </c>
      <c r="AC44" s="262">
        <f t="shared" ref="AC44:AC49" si="68">IF(J44="z",I44,IF(J44="x",I44*(-1),0))</f>
        <v>0</v>
      </c>
      <c r="AD44" s="262">
        <f t="shared" ref="AD44:AD49" si="69">IF(L44="z",K44,IF(L44="x",K44*(-1),0))</f>
        <v>0</v>
      </c>
      <c r="AE44" s="262">
        <f t="shared" ref="AE44:AE49" si="70">IF(N44="z",M44,IF(N44="x",M44*(-1),0))</f>
        <v>0</v>
      </c>
      <c r="AF44" s="263">
        <f t="shared" ref="AF44:AF49" si="71">IF(AND(AC44&lt;0,AD44&lt;0,AE44&lt;0),0,MAX(AC44:AE44))</f>
        <v>0</v>
      </c>
      <c r="AG44" s="262">
        <f t="shared" ref="AG44:AG49" si="72">IF(P44="z",O44,IF(P44="x",O44*(-1),0))</f>
        <v>0</v>
      </c>
      <c r="AH44" s="262">
        <f t="shared" ref="AH44:AH49" si="73">IF(R44="z",Q44,IF(R44="x",Q44*(-1),0))</f>
        <v>0</v>
      </c>
      <c r="AI44" s="262">
        <f t="shared" ref="AI44:AI49" si="74">IF(T44="z",S44,IF(T44="x",S44*(-1),0))</f>
        <v>0</v>
      </c>
      <c r="AJ44" s="264">
        <f t="shared" ref="AJ44:AJ49" si="75">IF(AND(AG44&lt;0,AH44&lt;0,AI44&lt;0),0,MAX(AG44:AI44))</f>
        <v>0</v>
      </c>
      <c r="AK44" s="265">
        <f t="shared" ref="AK44:AK49" si="76">AF44+AJ44</f>
        <v>0</v>
      </c>
      <c r="AL44" s="266" t="e">
        <f t="shared" ref="AL44:AL49" si="77">IF(ISTEXT(N44),AF44,LARGE(I44:M44,1))</f>
        <v>#NUM!</v>
      </c>
      <c r="AM44" s="266" t="e">
        <f t="shared" ref="AM44:AM49" si="78">IF(ISTEXT(T44),AJ44,LARGE(O44:S44,1))</f>
        <v>#NUM!</v>
      </c>
      <c r="AN44" s="266" t="e">
        <f t="shared" ref="AN44:AN49" si="79">AL44+AM44</f>
        <v>#NUM!</v>
      </c>
      <c r="AO44" s="267"/>
      <c r="AP44" s="267"/>
      <c r="AQ44" s="267"/>
    </row>
    <row r="45" spans="2:43" s="93" customFormat="1" ht="15.75" customHeight="1">
      <c r="B45" s="139" t="s">
        <v>88</v>
      </c>
      <c r="C45" s="293" t="str">
        <f>_xlfn.IFNA(VLOOKUP($E45,'protokół WAGI'!$C$9:$I$38,7,0),"")</f>
        <v/>
      </c>
      <c r="D45" s="290" t="str">
        <f>_xlfn.IFNA(VLOOKUP($E45,'protokół WAGI'!$C$9:$J$38,8,0),"")</f>
        <v/>
      </c>
      <c r="E45" s="192"/>
      <c r="F45" s="290" t="str">
        <f>_xlfn.IFNA(VLOOKUP($E45,'protokół WAGI'!$C$9:$I$38,3,0),"")</f>
        <v/>
      </c>
      <c r="G45" s="285" t="str">
        <f t="shared" si="60"/>
        <v>CLKS Mazovia Ciechanów</v>
      </c>
      <c r="H45" s="286" t="str">
        <f>_xlfn.IFNA(VLOOKUP($E45,'protokół WAGI'!$C$9:$I$38,4,0),"")</f>
        <v/>
      </c>
      <c r="I45" s="213" t="str">
        <f>_xlfn.IFNA(VLOOKUP($E45,'protokół WAGI'!$C$9:$I$38,5,0),"")</f>
        <v/>
      </c>
      <c r="J45" s="205"/>
      <c r="K45" s="232"/>
      <c r="L45" s="205"/>
      <c r="M45" s="233"/>
      <c r="N45" s="234"/>
      <c r="O45" s="208" t="str">
        <f>_xlfn.IFNA(VLOOKUP($E45,'protokół WAGI'!$C$9:$I$38,6,0),"")</f>
        <v/>
      </c>
      <c r="P45" s="211"/>
      <c r="Q45" s="210"/>
      <c r="R45" s="211"/>
      <c r="S45" s="210"/>
      <c r="T45" s="212"/>
      <c r="U45" s="295" t="str">
        <f t="shared" si="61"/>
        <v/>
      </c>
      <c r="V45" s="297">
        <f t="shared" si="62"/>
        <v>1</v>
      </c>
      <c r="W45" s="280" t="str">
        <f t="shared" ca="1" si="63"/>
        <v/>
      </c>
      <c r="X45" s="257" t="str">
        <f t="shared" ca="1" si="64"/>
        <v/>
      </c>
      <c r="Y45" s="258" t="str">
        <f t="shared" ca="1" si="65"/>
        <v/>
      </c>
      <c r="Z45" s="267"/>
      <c r="AA45" s="260">
        <f t="shared" si="66"/>
        <v>1</v>
      </c>
      <c r="AB45" s="261">
        <f t="shared" si="67"/>
        <v>1</v>
      </c>
      <c r="AC45" s="262">
        <f t="shared" si="68"/>
        <v>0</v>
      </c>
      <c r="AD45" s="262">
        <f t="shared" si="69"/>
        <v>0</v>
      </c>
      <c r="AE45" s="262">
        <f t="shared" si="70"/>
        <v>0</v>
      </c>
      <c r="AF45" s="263">
        <f t="shared" si="71"/>
        <v>0</v>
      </c>
      <c r="AG45" s="262">
        <f t="shared" si="72"/>
        <v>0</v>
      </c>
      <c r="AH45" s="262">
        <f t="shared" si="73"/>
        <v>0</v>
      </c>
      <c r="AI45" s="262">
        <f t="shared" si="74"/>
        <v>0</v>
      </c>
      <c r="AJ45" s="264">
        <f t="shared" si="75"/>
        <v>0</v>
      </c>
      <c r="AK45" s="265">
        <f t="shared" si="76"/>
        <v>0</v>
      </c>
      <c r="AL45" s="266" t="e">
        <f t="shared" si="77"/>
        <v>#NUM!</v>
      </c>
      <c r="AM45" s="266" t="e">
        <f t="shared" si="78"/>
        <v>#NUM!</v>
      </c>
      <c r="AN45" s="266" t="e">
        <f t="shared" si="79"/>
        <v>#NUM!</v>
      </c>
      <c r="AO45" s="267"/>
      <c r="AP45" s="267"/>
      <c r="AQ45" s="267"/>
    </row>
    <row r="46" spans="2:43" s="93" customFormat="1" ht="15.75" customHeight="1">
      <c r="B46" s="139" t="s">
        <v>89</v>
      </c>
      <c r="C46" s="293" t="str">
        <f>_xlfn.IFNA(VLOOKUP($E46,'protokół WAGI'!$C$9:$I$38,7,0),"")</f>
        <v/>
      </c>
      <c r="D46" s="290" t="str">
        <f>_xlfn.IFNA(VLOOKUP($E46,'protokół WAGI'!$C$9:$J$38,8,0),"")</f>
        <v/>
      </c>
      <c r="E46" s="192"/>
      <c r="F46" s="290" t="str">
        <f>_xlfn.IFNA(VLOOKUP($E46,'protokół WAGI'!$C$9:$I$38,3,0),"")</f>
        <v/>
      </c>
      <c r="G46" s="285" t="str">
        <f t="shared" si="60"/>
        <v>CLKS Mazovia Ciechanów</v>
      </c>
      <c r="H46" s="286" t="str">
        <f>_xlfn.IFNA(VLOOKUP($E46,'protokół WAGI'!$C$9:$I$38,4,0),"")</f>
        <v/>
      </c>
      <c r="I46" s="213" t="str">
        <f>_xlfn.IFNA(VLOOKUP($E46,'protokół WAGI'!$C$9:$I$38,5,0),"")</f>
        <v/>
      </c>
      <c r="J46" s="205"/>
      <c r="K46" s="232"/>
      <c r="L46" s="205"/>
      <c r="M46" s="233"/>
      <c r="N46" s="212"/>
      <c r="O46" s="208" t="str">
        <f>_xlfn.IFNA(VLOOKUP($E46,'protokół WAGI'!$C$9:$I$38,6,0),"")</f>
        <v/>
      </c>
      <c r="P46" s="211"/>
      <c r="Q46" s="210"/>
      <c r="R46" s="211"/>
      <c r="S46" s="210"/>
      <c r="T46" s="212"/>
      <c r="U46" s="295" t="str">
        <f t="shared" si="61"/>
        <v/>
      </c>
      <c r="V46" s="297">
        <f t="shared" si="62"/>
        <v>1</v>
      </c>
      <c r="W46" s="280" t="str">
        <f t="shared" ca="1" si="63"/>
        <v/>
      </c>
      <c r="X46" s="257" t="str">
        <f t="shared" ca="1" si="64"/>
        <v/>
      </c>
      <c r="Y46" s="258" t="str">
        <f t="shared" ca="1" si="65"/>
        <v/>
      </c>
      <c r="Z46" s="267"/>
      <c r="AA46" s="260">
        <f t="shared" si="66"/>
        <v>1</v>
      </c>
      <c r="AB46" s="261">
        <f t="shared" si="67"/>
        <v>1</v>
      </c>
      <c r="AC46" s="262">
        <f t="shared" si="68"/>
        <v>0</v>
      </c>
      <c r="AD46" s="262">
        <f t="shared" si="69"/>
        <v>0</v>
      </c>
      <c r="AE46" s="262">
        <f t="shared" si="70"/>
        <v>0</v>
      </c>
      <c r="AF46" s="263">
        <f t="shared" si="71"/>
        <v>0</v>
      </c>
      <c r="AG46" s="262">
        <f t="shared" si="72"/>
        <v>0</v>
      </c>
      <c r="AH46" s="262">
        <f t="shared" si="73"/>
        <v>0</v>
      </c>
      <c r="AI46" s="262">
        <f t="shared" si="74"/>
        <v>0</v>
      </c>
      <c r="AJ46" s="264">
        <f t="shared" si="75"/>
        <v>0</v>
      </c>
      <c r="AK46" s="265">
        <f t="shared" si="76"/>
        <v>0</v>
      </c>
      <c r="AL46" s="266" t="e">
        <f t="shared" si="77"/>
        <v>#NUM!</v>
      </c>
      <c r="AM46" s="266" t="e">
        <f t="shared" si="78"/>
        <v>#NUM!</v>
      </c>
      <c r="AN46" s="266" t="e">
        <f t="shared" si="79"/>
        <v>#NUM!</v>
      </c>
      <c r="AO46" s="267"/>
      <c r="AP46" s="267"/>
      <c r="AQ46" s="267"/>
    </row>
    <row r="47" spans="2:43" s="93" customFormat="1" ht="15.75" customHeight="1">
      <c r="B47" s="139" t="s">
        <v>90</v>
      </c>
      <c r="C47" s="293" t="str">
        <f>_xlfn.IFNA(VLOOKUP($E47,'protokół WAGI'!$C$9:$I$38,7,0),"")</f>
        <v/>
      </c>
      <c r="D47" s="290" t="str">
        <f>_xlfn.IFNA(VLOOKUP($E47,'protokół WAGI'!$C$9:$J$38,8,0),"")</f>
        <v/>
      </c>
      <c r="E47" s="192"/>
      <c r="F47" s="290" t="str">
        <f>_xlfn.IFNA(VLOOKUP($E47,'protokół WAGI'!$C$9:$I$38,3,0),"")</f>
        <v/>
      </c>
      <c r="G47" s="285" t="str">
        <f t="shared" si="60"/>
        <v>CLKS Mazovia Ciechanów</v>
      </c>
      <c r="H47" s="286" t="str">
        <f>_xlfn.IFNA(VLOOKUP($E47,'protokół WAGI'!$C$9:$I$38,4,0),"")</f>
        <v/>
      </c>
      <c r="I47" s="213" t="str">
        <f>_xlfn.IFNA(VLOOKUP($E47,'protokół WAGI'!$C$9:$I$38,5,0),"")</f>
        <v/>
      </c>
      <c r="J47" s="235"/>
      <c r="K47" s="236"/>
      <c r="L47" s="235"/>
      <c r="M47" s="237"/>
      <c r="N47" s="216"/>
      <c r="O47" s="208" t="str">
        <f>_xlfn.IFNA(VLOOKUP($E47,'protokół WAGI'!$C$9:$I$38,6,0),"")</f>
        <v/>
      </c>
      <c r="P47" s="215"/>
      <c r="Q47" s="210"/>
      <c r="R47" s="211"/>
      <c r="S47" s="210"/>
      <c r="T47" s="212"/>
      <c r="U47" s="295" t="str">
        <f t="shared" si="61"/>
        <v/>
      </c>
      <c r="V47" s="297">
        <f t="shared" si="62"/>
        <v>1</v>
      </c>
      <c r="W47" s="280" t="str">
        <f t="shared" ca="1" si="63"/>
        <v/>
      </c>
      <c r="X47" s="257" t="str">
        <f t="shared" ca="1" si="64"/>
        <v/>
      </c>
      <c r="Y47" s="258" t="str">
        <f t="shared" ca="1" si="65"/>
        <v/>
      </c>
      <c r="Z47" s="267"/>
      <c r="AA47" s="260">
        <f t="shared" si="66"/>
        <v>1</v>
      </c>
      <c r="AB47" s="261">
        <f t="shared" si="67"/>
        <v>1</v>
      </c>
      <c r="AC47" s="262">
        <f t="shared" si="68"/>
        <v>0</v>
      </c>
      <c r="AD47" s="262">
        <f t="shared" si="69"/>
        <v>0</v>
      </c>
      <c r="AE47" s="262">
        <f t="shared" si="70"/>
        <v>0</v>
      </c>
      <c r="AF47" s="263">
        <f t="shared" si="71"/>
        <v>0</v>
      </c>
      <c r="AG47" s="262">
        <f t="shared" si="72"/>
        <v>0</v>
      </c>
      <c r="AH47" s="262">
        <f t="shared" si="73"/>
        <v>0</v>
      </c>
      <c r="AI47" s="262">
        <f t="shared" si="74"/>
        <v>0</v>
      </c>
      <c r="AJ47" s="264">
        <f t="shared" si="75"/>
        <v>0</v>
      </c>
      <c r="AK47" s="265">
        <f t="shared" si="76"/>
        <v>0</v>
      </c>
      <c r="AL47" s="266" t="e">
        <f t="shared" si="77"/>
        <v>#NUM!</v>
      </c>
      <c r="AM47" s="266" t="e">
        <f t="shared" si="78"/>
        <v>#NUM!</v>
      </c>
      <c r="AN47" s="266" t="e">
        <f t="shared" si="79"/>
        <v>#NUM!</v>
      </c>
      <c r="AO47" s="267"/>
      <c r="AP47" s="259"/>
      <c r="AQ47" s="267"/>
    </row>
    <row r="48" spans="2:43" s="93" customFormat="1" ht="15.75" customHeight="1">
      <c r="B48" s="139" t="s">
        <v>91</v>
      </c>
      <c r="C48" s="293" t="str">
        <f>_xlfn.IFNA(VLOOKUP($E48,'protokół WAGI'!$C$9:$I$38,7,0),"")</f>
        <v/>
      </c>
      <c r="D48" s="290" t="str">
        <f>_xlfn.IFNA(VLOOKUP($E48,'protokół WAGI'!$C$9:$J$38,8,0),"")</f>
        <v/>
      </c>
      <c r="E48" s="192"/>
      <c r="F48" s="290" t="str">
        <f>_xlfn.IFNA(VLOOKUP($E48,'protokół WAGI'!$C$9:$I$38,3,0),"")</f>
        <v/>
      </c>
      <c r="G48" s="285" t="str">
        <f t="shared" si="60"/>
        <v>CLKS Mazovia Ciechanów</v>
      </c>
      <c r="H48" s="286" t="str">
        <f>_xlfn.IFNA(VLOOKUP($E48,'protokół WAGI'!$C$9:$I$38,4,0),"")</f>
        <v/>
      </c>
      <c r="I48" s="213" t="str">
        <f>_xlfn.IFNA(VLOOKUP($E48,'protokół WAGI'!$C$9:$I$38,5,0),"")</f>
        <v/>
      </c>
      <c r="J48" s="205"/>
      <c r="K48" s="232"/>
      <c r="L48" s="205"/>
      <c r="M48" s="233"/>
      <c r="N48" s="212"/>
      <c r="O48" s="208" t="str">
        <f>_xlfn.IFNA(VLOOKUP($E48,'protokół WAGI'!$C$9:$I$38,6,0),"")</f>
        <v/>
      </c>
      <c r="P48" s="211"/>
      <c r="Q48" s="214"/>
      <c r="R48" s="215"/>
      <c r="S48" s="214"/>
      <c r="T48" s="216"/>
      <c r="U48" s="298" t="str">
        <f t="shared" si="61"/>
        <v/>
      </c>
      <c r="V48" s="297">
        <f t="shared" si="62"/>
        <v>1</v>
      </c>
      <c r="W48" s="280" t="str">
        <f t="shared" ca="1" si="63"/>
        <v/>
      </c>
      <c r="X48" s="257" t="str">
        <f t="shared" ca="1" si="64"/>
        <v/>
      </c>
      <c r="Y48" s="258" t="str">
        <f t="shared" ca="1" si="65"/>
        <v/>
      </c>
      <c r="Z48" s="259"/>
      <c r="AA48" s="260">
        <f t="shared" si="66"/>
        <v>1</v>
      </c>
      <c r="AB48" s="261">
        <f t="shared" si="67"/>
        <v>1</v>
      </c>
      <c r="AC48" s="262">
        <f t="shared" si="68"/>
        <v>0</v>
      </c>
      <c r="AD48" s="262">
        <f t="shared" si="69"/>
        <v>0</v>
      </c>
      <c r="AE48" s="262">
        <f t="shared" si="70"/>
        <v>0</v>
      </c>
      <c r="AF48" s="263">
        <f t="shared" si="71"/>
        <v>0</v>
      </c>
      <c r="AG48" s="262">
        <f t="shared" si="72"/>
        <v>0</v>
      </c>
      <c r="AH48" s="262">
        <f t="shared" si="73"/>
        <v>0</v>
      </c>
      <c r="AI48" s="262">
        <f t="shared" si="74"/>
        <v>0</v>
      </c>
      <c r="AJ48" s="264">
        <f t="shared" si="75"/>
        <v>0</v>
      </c>
      <c r="AK48" s="265">
        <f t="shared" si="76"/>
        <v>0</v>
      </c>
      <c r="AL48" s="266" t="e">
        <f t="shared" si="77"/>
        <v>#NUM!</v>
      </c>
      <c r="AM48" s="266" t="e">
        <f t="shared" si="78"/>
        <v>#NUM!</v>
      </c>
      <c r="AN48" s="266" t="e">
        <f t="shared" si="79"/>
        <v>#NUM!</v>
      </c>
      <c r="AO48" s="267"/>
      <c r="AP48" s="267"/>
      <c r="AQ48" s="267"/>
    </row>
    <row r="49" spans="2:43" s="93" customFormat="1" ht="15.75" customHeight="1" thickBot="1">
      <c r="B49" s="140" t="s">
        <v>92</v>
      </c>
      <c r="C49" s="294" t="str">
        <f>_xlfn.IFNA(VLOOKUP($E49,'protokół WAGI'!$C$9:$I$38,7,0),"")</f>
        <v/>
      </c>
      <c r="D49" s="291" t="str">
        <f>_xlfn.IFNA(VLOOKUP($E49,'protokół WAGI'!$C$9:$J$38,8,0),"")</f>
        <v/>
      </c>
      <c r="E49" s="193"/>
      <c r="F49" s="291" t="str">
        <f>_xlfn.IFNA(VLOOKUP($E49,'protokół WAGI'!$C$9:$I$38,3,0),"")</f>
        <v/>
      </c>
      <c r="G49" s="288" t="str">
        <f t="shared" si="60"/>
        <v>CLKS Mazovia Ciechanów</v>
      </c>
      <c r="H49" s="289" t="str">
        <f>_xlfn.IFNA(VLOOKUP($E49,'protokół WAGI'!$C$9:$I$38,4,0),"")</f>
        <v/>
      </c>
      <c r="I49" s="217" t="str">
        <f>_xlfn.IFNA(VLOOKUP($E49,'protokół WAGI'!$C$9:$I$38,5,0),"")</f>
        <v/>
      </c>
      <c r="J49" s="218"/>
      <c r="K49" s="219"/>
      <c r="L49" s="218"/>
      <c r="M49" s="220"/>
      <c r="N49" s="221"/>
      <c r="O49" s="222" t="str">
        <f>_xlfn.IFNA(VLOOKUP($E49,'protokół WAGI'!$C$9:$I$38,6,0),"")</f>
        <v/>
      </c>
      <c r="P49" s="223"/>
      <c r="Q49" s="224"/>
      <c r="R49" s="223"/>
      <c r="S49" s="224"/>
      <c r="T49" s="221"/>
      <c r="U49" s="299" t="str">
        <f t="shared" si="61"/>
        <v/>
      </c>
      <c r="V49" s="300">
        <f t="shared" si="62"/>
        <v>1</v>
      </c>
      <c r="W49" s="280" t="str">
        <f t="shared" ca="1" si="63"/>
        <v/>
      </c>
      <c r="X49" s="257" t="str">
        <f t="shared" ca="1" si="64"/>
        <v/>
      </c>
      <c r="Y49" s="269" t="str">
        <f t="shared" ca="1" si="65"/>
        <v/>
      </c>
      <c r="Z49" s="267"/>
      <c r="AA49" s="260">
        <f t="shared" si="66"/>
        <v>1</v>
      </c>
      <c r="AB49" s="261">
        <f t="shared" si="67"/>
        <v>1</v>
      </c>
      <c r="AC49" s="270">
        <f t="shared" si="68"/>
        <v>0</v>
      </c>
      <c r="AD49" s="270">
        <f t="shared" si="69"/>
        <v>0</v>
      </c>
      <c r="AE49" s="270">
        <f t="shared" si="70"/>
        <v>0</v>
      </c>
      <c r="AF49" s="263">
        <f t="shared" si="71"/>
        <v>0</v>
      </c>
      <c r="AG49" s="262">
        <f t="shared" si="72"/>
        <v>0</v>
      </c>
      <c r="AH49" s="262">
        <f t="shared" si="73"/>
        <v>0</v>
      </c>
      <c r="AI49" s="262">
        <f t="shared" si="74"/>
        <v>0</v>
      </c>
      <c r="AJ49" s="264">
        <f t="shared" si="75"/>
        <v>0</v>
      </c>
      <c r="AK49" s="265">
        <f t="shared" si="76"/>
        <v>0</v>
      </c>
      <c r="AL49" s="266" t="e">
        <f t="shared" si="77"/>
        <v>#NUM!</v>
      </c>
      <c r="AM49" s="266" t="e">
        <f t="shared" si="78"/>
        <v>#NUM!</v>
      </c>
      <c r="AN49" s="266" t="e">
        <f t="shared" si="79"/>
        <v>#NUM!</v>
      </c>
      <c r="AO49" s="267"/>
      <c r="AP49" s="267"/>
      <c r="AQ49" s="267"/>
    </row>
    <row r="50" spans="2:43" s="93" customFormat="1" ht="16.5" customHeight="1" thickBot="1">
      <c r="B50" s="141"/>
      <c r="C50" s="141"/>
      <c r="D50" s="141"/>
      <c r="E50" s="142"/>
      <c r="F50" s="141"/>
      <c r="G50" s="143" t="str">
        <f>G49</f>
        <v>CLKS Mazovia Ciechanów</v>
      </c>
      <c r="H50" s="144"/>
      <c r="I50" s="145"/>
      <c r="J50" s="146"/>
      <c r="K50" s="145"/>
      <c r="L50" s="147"/>
      <c r="M50" s="145"/>
      <c r="N50" s="146"/>
      <c r="O50" s="145"/>
      <c r="P50" s="146"/>
      <c r="Q50" s="148"/>
      <c r="R50" s="146"/>
      <c r="S50" s="148"/>
      <c r="T50" s="146"/>
      <c r="U50" s="149"/>
      <c r="V50" s="149"/>
      <c r="W50" s="325">
        <f ca="1">ROUND(SUM(X44:X49),2)</f>
        <v>0</v>
      </c>
      <c r="X50" s="326"/>
      <c r="Y50" s="271">
        <f ca="1">ROUND(SUM(Y44:Y49),2)</f>
        <v>0</v>
      </c>
      <c r="Z50" s="272"/>
      <c r="AA50" s="273"/>
      <c r="AB50" s="261" t="str">
        <f>G44</f>
        <v>CLKS Mazovia Ciechanów</v>
      </c>
      <c r="AC50" s="274"/>
      <c r="AD50" s="274"/>
      <c r="AE50" s="275"/>
      <c r="AF50" s="276"/>
      <c r="AG50" s="262"/>
      <c r="AH50" s="262"/>
      <c r="AI50" s="262"/>
      <c r="AJ50" s="263"/>
      <c r="AK50" s="265"/>
      <c r="AL50" s="277"/>
      <c r="AM50" s="277"/>
      <c r="AN50" s="277"/>
      <c r="AO50" s="267"/>
      <c r="AP50" s="267"/>
      <c r="AQ50" s="267"/>
    </row>
    <row r="51" spans="2:43" s="128" customFormat="1" ht="15" customHeight="1">
      <c r="B51" s="341" t="s">
        <v>81</v>
      </c>
      <c r="C51" s="341"/>
      <c r="D51" s="341"/>
      <c r="E51" s="341"/>
      <c r="F51" s="341"/>
      <c r="G51" s="341"/>
      <c r="H51" s="341"/>
      <c r="I51" s="341"/>
      <c r="J51" s="341"/>
      <c r="K51" s="341"/>
      <c r="L51" s="341"/>
      <c r="M51" s="341"/>
      <c r="N51" s="341"/>
      <c r="O51" s="341"/>
      <c r="P51" s="341"/>
      <c r="Q51" s="126"/>
      <c r="R51" s="127"/>
      <c r="S51" s="126"/>
      <c r="T51" s="127"/>
      <c r="U51" s="126"/>
      <c r="V51" s="126"/>
      <c r="W51" s="240"/>
      <c r="X51" s="240"/>
      <c r="Y51" s="241"/>
      <c r="Z51" s="242"/>
      <c r="AA51" s="242"/>
      <c r="AB51" s="243"/>
      <c r="AC51" s="244"/>
      <c r="AD51" s="244"/>
      <c r="AE51" s="244"/>
      <c r="AF51" s="245"/>
      <c r="AG51" s="244"/>
      <c r="AH51" s="244"/>
      <c r="AI51" s="244"/>
      <c r="AJ51" s="245"/>
      <c r="AK51" s="246"/>
      <c r="AL51" s="247"/>
      <c r="AM51" s="247"/>
      <c r="AN51" s="247"/>
      <c r="AO51" s="242"/>
      <c r="AP51" s="242"/>
      <c r="AQ51" s="242"/>
    </row>
    <row r="52" spans="2:43" s="128" customFormat="1" ht="6" customHeight="1" thickBot="1">
      <c r="B52" s="172"/>
      <c r="C52" s="172"/>
      <c r="D52" s="172"/>
      <c r="E52" s="172"/>
      <c r="F52" s="172"/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26"/>
      <c r="R52" s="127"/>
      <c r="S52" s="126"/>
      <c r="T52" s="127"/>
      <c r="U52" s="126"/>
      <c r="V52" s="126"/>
      <c r="W52" s="240"/>
      <c r="X52" s="240"/>
      <c r="Y52" s="241"/>
      <c r="Z52" s="242"/>
      <c r="AA52" s="242"/>
      <c r="AB52" s="243"/>
      <c r="AC52" s="244"/>
      <c r="AD52" s="244"/>
      <c r="AE52" s="244"/>
      <c r="AF52" s="245"/>
      <c r="AG52" s="244"/>
      <c r="AH52" s="244"/>
      <c r="AI52" s="244"/>
      <c r="AJ52" s="245"/>
      <c r="AK52" s="246"/>
      <c r="AL52" s="247"/>
      <c r="AM52" s="247"/>
      <c r="AN52" s="247"/>
      <c r="AO52" s="242"/>
      <c r="AP52" s="242"/>
      <c r="AQ52" s="242"/>
    </row>
    <row r="53" spans="2:43" ht="11.25" customHeight="1">
      <c r="B53" s="342" t="s">
        <v>22</v>
      </c>
      <c r="C53" s="344" t="s">
        <v>60</v>
      </c>
      <c r="D53" s="346" t="s">
        <v>40</v>
      </c>
      <c r="E53" s="348" t="s">
        <v>0</v>
      </c>
      <c r="F53" s="350" t="s">
        <v>1</v>
      </c>
      <c r="G53" s="173" t="s">
        <v>58</v>
      </c>
      <c r="H53" s="327" t="s">
        <v>3</v>
      </c>
      <c r="I53" s="353" t="s">
        <v>4</v>
      </c>
      <c r="J53" s="354"/>
      <c r="K53" s="354"/>
      <c r="L53" s="354"/>
      <c r="M53" s="354"/>
      <c r="N53" s="355"/>
      <c r="O53" s="356" t="s">
        <v>5</v>
      </c>
      <c r="P53" s="354"/>
      <c r="Q53" s="354"/>
      <c r="R53" s="354"/>
      <c r="S53" s="354"/>
      <c r="T53" s="357"/>
      <c r="U53" s="327" t="s">
        <v>6</v>
      </c>
      <c r="V53" s="131" t="s">
        <v>76</v>
      </c>
      <c r="W53" s="248" t="s">
        <v>95</v>
      </c>
      <c r="X53" s="329" t="s">
        <v>49</v>
      </c>
      <c r="Y53" s="331" t="s">
        <v>38</v>
      </c>
      <c r="Z53" s="249"/>
      <c r="AA53" s="278"/>
      <c r="AB53" s="250"/>
      <c r="AC53" s="251"/>
      <c r="AD53" s="251"/>
      <c r="AE53" s="251"/>
      <c r="AF53" s="252"/>
      <c r="AG53" s="251"/>
      <c r="AH53" s="251"/>
      <c r="AI53" s="251"/>
      <c r="AJ53" s="252"/>
      <c r="AK53" s="253"/>
      <c r="AL53" s="254"/>
      <c r="AM53" s="254"/>
      <c r="AN53" s="254"/>
      <c r="AO53" s="249"/>
      <c r="AP53" s="249"/>
      <c r="AQ53" s="249"/>
    </row>
    <row r="54" spans="2:43" ht="13.5" thickBot="1">
      <c r="B54" s="343"/>
      <c r="C54" s="345"/>
      <c r="D54" s="347"/>
      <c r="E54" s="349"/>
      <c r="F54" s="351"/>
      <c r="G54" s="174" t="s">
        <v>57</v>
      </c>
      <c r="H54" s="352"/>
      <c r="I54" s="333">
        <v>1</v>
      </c>
      <c r="J54" s="334"/>
      <c r="K54" s="335">
        <v>2</v>
      </c>
      <c r="L54" s="336"/>
      <c r="M54" s="336">
        <v>3</v>
      </c>
      <c r="N54" s="337"/>
      <c r="O54" s="338">
        <v>1</v>
      </c>
      <c r="P54" s="339"/>
      <c r="Q54" s="336">
        <v>2</v>
      </c>
      <c r="R54" s="336"/>
      <c r="S54" s="336">
        <v>3</v>
      </c>
      <c r="T54" s="340"/>
      <c r="U54" s="328"/>
      <c r="V54" s="135" t="s">
        <v>77</v>
      </c>
      <c r="W54" s="255" t="s">
        <v>96</v>
      </c>
      <c r="X54" s="330"/>
      <c r="Y54" s="332"/>
      <c r="Z54" s="249"/>
      <c r="AA54" s="279"/>
      <c r="AB54" s="250"/>
      <c r="AC54" s="251"/>
      <c r="AD54" s="251"/>
      <c r="AE54" s="251"/>
      <c r="AF54" s="252" t="s">
        <v>61</v>
      </c>
      <c r="AG54" s="251"/>
      <c r="AH54" s="251"/>
      <c r="AI54" s="251"/>
      <c r="AJ54" s="252" t="s">
        <v>62</v>
      </c>
      <c r="AK54" s="253" t="s">
        <v>63</v>
      </c>
      <c r="AL54" s="254" t="s">
        <v>34</v>
      </c>
      <c r="AM54" s="254" t="s">
        <v>35</v>
      </c>
      <c r="AN54" s="254" t="s">
        <v>36</v>
      </c>
      <c r="AO54" s="249"/>
      <c r="AP54" s="249"/>
      <c r="AQ54" s="249"/>
    </row>
    <row r="55" spans="2:43" s="93" customFormat="1" ht="15.75" customHeight="1">
      <c r="B55" s="151" t="s">
        <v>87</v>
      </c>
      <c r="C55" s="292" t="str">
        <f>_xlfn.IFNA(VLOOKUP($E55,'protokół WAGI'!$C$9:$I$38,7,0),"")</f>
        <v/>
      </c>
      <c r="D55" s="290" t="str">
        <f>_xlfn.IFNA(VLOOKUP($E55,'protokół WAGI'!$C$9:$J$38,8,0),"")</f>
        <v/>
      </c>
      <c r="E55" s="225"/>
      <c r="F55" s="282" t="str">
        <f>_xlfn.IFNA(VLOOKUP($E55,'protokół WAGI'!$C$9:$I$38,3,0),"")</f>
        <v/>
      </c>
      <c r="G55" s="282" t="str">
        <f t="shared" ref="G55:G60" si="80">$B$40</f>
        <v>CLKS Mazovia Ciechanów</v>
      </c>
      <c r="H55" s="283" t="str">
        <f>_xlfn.IFNA(VLOOKUP($E55,'protokół WAGI'!$C$9:$I$38,4,0),"")</f>
        <v/>
      </c>
      <c r="I55" s="194" t="str">
        <f>_xlfn.IFNA(VLOOKUP($E55,'protokół WAGI'!$C$9:$I$38,5,0),"")</f>
        <v/>
      </c>
      <c r="J55" s="203"/>
      <c r="K55" s="204"/>
      <c r="L55" s="226"/>
      <c r="M55" s="227"/>
      <c r="N55" s="228"/>
      <c r="O55" s="199" t="str">
        <f>_xlfn.IFNA(VLOOKUP($E55,'protokół WAGI'!$C$9:$I$38,6,0),"")</f>
        <v/>
      </c>
      <c r="P55" s="209"/>
      <c r="Q55" s="229"/>
      <c r="R55" s="230"/>
      <c r="S55" s="229"/>
      <c r="T55" s="231"/>
      <c r="U55" s="295" t="str">
        <f t="shared" ref="U55:U60" si="81">IF(H55="","",(AF55+AJ55))</f>
        <v/>
      </c>
      <c r="V55" s="296">
        <f t="shared" ref="V55:V60" si="82">IFERROR(AB55,"")</f>
        <v>1</v>
      </c>
      <c r="W55" s="280" t="str">
        <f t="shared" ref="W55:W60" ca="1" si="83">IFERROR(IF((YEAR(TODAY())-F55)&lt;16,30,IF((YEAR(TODAY())-F55)&lt;18,20,IF((YEAR(TODAY())-F55)&lt;21,10,0))),"")</f>
        <v/>
      </c>
      <c r="X55" s="257" t="str">
        <f t="shared" ref="X55:X60" ca="1" si="84">IFERROR(IF(H55="","",IF(I55="","",ROUND(AB55*AN55,2)*AA55))+W55,"")</f>
        <v/>
      </c>
      <c r="Y55" s="258" t="str">
        <f t="shared" ref="Y55:Y60" ca="1" si="85">IFERROR(IF(H55=""," ",ROUND(AB55*U55,2)*AA55)+IF(U55&gt;0,W55,0),"")</f>
        <v/>
      </c>
      <c r="Z55" s="267"/>
      <c r="AA55" s="268">
        <f t="shared" ref="AA55:AA60" si="86">IF(D55="K",1.4,1)</f>
        <v>1</v>
      </c>
      <c r="AB55" s="261">
        <f t="shared" ref="AB55:AB60" si="87">IF(H55&lt;193.609,10^(0.722762521*((LOG10(H55/193.609))^2)),1)</f>
        <v>1</v>
      </c>
      <c r="AC55" s="262">
        <f t="shared" ref="AC55:AC60" si="88">IF(J55="z",I55,IF(J55="x",I55*(-1),0))</f>
        <v>0</v>
      </c>
      <c r="AD55" s="262">
        <f t="shared" ref="AD55:AD60" si="89">IF(L55="z",K55,IF(L55="x",K55*(-1),0))</f>
        <v>0</v>
      </c>
      <c r="AE55" s="262">
        <f t="shared" ref="AE55:AE60" si="90">IF(N55="z",M55,IF(N55="x",M55*(-1),0))</f>
        <v>0</v>
      </c>
      <c r="AF55" s="263">
        <f t="shared" ref="AF55:AF60" si="91">IF(AND(AC55&lt;0,AD55&lt;0,AE55&lt;0),0,MAX(AC55:AE55))</f>
        <v>0</v>
      </c>
      <c r="AG55" s="262">
        <f t="shared" ref="AG55:AG60" si="92">IF(P55="z",O55,IF(P55="x",O55*(-1),0))</f>
        <v>0</v>
      </c>
      <c r="AH55" s="262">
        <f t="shared" ref="AH55:AH60" si="93">IF(R55="z",Q55,IF(R55="x",Q55*(-1),0))</f>
        <v>0</v>
      </c>
      <c r="AI55" s="262">
        <f t="shared" ref="AI55:AI60" si="94">IF(T55="z",S55,IF(T55="x",S55*(-1),0))</f>
        <v>0</v>
      </c>
      <c r="AJ55" s="264">
        <f t="shared" ref="AJ55:AJ60" si="95">IF(AND(AG55&lt;0,AH55&lt;0,AI55&lt;0),0,MAX(AG55:AI55))</f>
        <v>0</v>
      </c>
      <c r="AK55" s="265">
        <f t="shared" ref="AK55:AK60" si="96">AF55+AJ55</f>
        <v>0</v>
      </c>
      <c r="AL55" s="266" t="e">
        <f t="shared" ref="AL55:AL60" si="97">IF(ISTEXT(N55),AF55,LARGE(I55:M55,1))</f>
        <v>#NUM!</v>
      </c>
      <c r="AM55" s="266" t="e">
        <f t="shared" ref="AM55:AM60" si="98">IF(ISTEXT(T55),AJ55,LARGE(O55:S55,1))</f>
        <v>#NUM!</v>
      </c>
      <c r="AN55" s="266" t="e">
        <f t="shared" ref="AN55:AN60" si="99">AL55+AM55</f>
        <v>#NUM!</v>
      </c>
      <c r="AO55" s="267"/>
      <c r="AP55" s="267"/>
      <c r="AQ55" s="267"/>
    </row>
    <row r="56" spans="2:43" s="93" customFormat="1" ht="15.75" customHeight="1">
      <c r="B56" s="139" t="s">
        <v>88</v>
      </c>
      <c r="C56" s="293" t="str">
        <f>_xlfn.IFNA(VLOOKUP($E56,'protokół WAGI'!$C$9:$I$38,7,0),"")</f>
        <v/>
      </c>
      <c r="D56" s="290" t="str">
        <f>_xlfn.IFNA(VLOOKUP($E56,'protokół WAGI'!$C$9:$J$38,8,0),"")</f>
        <v/>
      </c>
      <c r="E56" s="192"/>
      <c r="F56" s="290" t="str">
        <f>_xlfn.IFNA(VLOOKUP($E56,'protokół WAGI'!$C$9:$I$38,3,0),"")</f>
        <v/>
      </c>
      <c r="G56" s="285" t="str">
        <f t="shared" si="80"/>
        <v>CLKS Mazovia Ciechanów</v>
      </c>
      <c r="H56" s="286" t="str">
        <f>_xlfn.IFNA(VLOOKUP($E56,'protokół WAGI'!$C$9:$I$38,4,0),"")</f>
        <v/>
      </c>
      <c r="I56" s="213" t="str">
        <f>_xlfn.IFNA(VLOOKUP($E56,'protokół WAGI'!$C$9:$I$38,5,0),"")</f>
        <v/>
      </c>
      <c r="J56" s="205"/>
      <c r="K56" s="232"/>
      <c r="L56" s="205"/>
      <c r="M56" s="233"/>
      <c r="N56" s="234"/>
      <c r="O56" s="208" t="str">
        <f>_xlfn.IFNA(VLOOKUP($E56,'protokół WAGI'!$C$9:$I$38,6,0),"")</f>
        <v/>
      </c>
      <c r="P56" s="211"/>
      <c r="Q56" s="210"/>
      <c r="R56" s="211"/>
      <c r="S56" s="210"/>
      <c r="T56" s="212"/>
      <c r="U56" s="295" t="str">
        <f t="shared" si="81"/>
        <v/>
      </c>
      <c r="V56" s="297">
        <f t="shared" si="82"/>
        <v>1</v>
      </c>
      <c r="W56" s="280" t="str">
        <f t="shared" ca="1" si="83"/>
        <v/>
      </c>
      <c r="X56" s="257" t="str">
        <f t="shared" ca="1" si="84"/>
        <v/>
      </c>
      <c r="Y56" s="258" t="str">
        <f t="shared" ca="1" si="85"/>
        <v/>
      </c>
      <c r="Z56" s="267"/>
      <c r="AA56" s="260">
        <f t="shared" si="86"/>
        <v>1</v>
      </c>
      <c r="AB56" s="261">
        <f t="shared" si="87"/>
        <v>1</v>
      </c>
      <c r="AC56" s="262">
        <f t="shared" si="88"/>
        <v>0</v>
      </c>
      <c r="AD56" s="262">
        <f t="shared" si="89"/>
        <v>0</v>
      </c>
      <c r="AE56" s="262">
        <f t="shared" si="90"/>
        <v>0</v>
      </c>
      <c r="AF56" s="263">
        <f t="shared" si="91"/>
        <v>0</v>
      </c>
      <c r="AG56" s="262">
        <f t="shared" si="92"/>
        <v>0</v>
      </c>
      <c r="AH56" s="262">
        <f t="shared" si="93"/>
        <v>0</v>
      </c>
      <c r="AI56" s="262">
        <f t="shared" si="94"/>
        <v>0</v>
      </c>
      <c r="AJ56" s="264">
        <f t="shared" si="95"/>
        <v>0</v>
      </c>
      <c r="AK56" s="265">
        <f t="shared" si="96"/>
        <v>0</v>
      </c>
      <c r="AL56" s="266" t="e">
        <f t="shared" si="97"/>
        <v>#NUM!</v>
      </c>
      <c r="AM56" s="266" t="e">
        <f t="shared" si="98"/>
        <v>#NUM!</v>
      </c>
      <c r="AN56" s="266" t="e">
        <f t="shared" si="99"/>
        <v>#NUM!</v>
      </c>
      <c r="AO56" s="267"/>
      <c r="AP56" s="267"/>
      <c r="AQ56" s="267"/>
    </row>
    <row r="57" spans="2:43" s="93" customFormat="1" ht="15.75" customHeight="1">
      <c r="B57" s="139" t="s">
        <v>89</v>
      </c>
      <c r="C57" s="293" t="str">
        <f>_xlfn.IFNA(VLOOKUP($E57,'protokół WAGI'!$C$9:$I$38,7,0),"")</f>
        <v/>
      </c>
      <c r="D57" s="290" t="str">
        <f>_xlfn.IFNA(VLOOKUP($E57,'protokół WAGI'!$C$9:$J$38,8,0),"")</f>
        <v/>
      </c>
      <c r="E57" s="192"/>
      <c r="F57" s="290" t="str">
        <f>_xlfn.IFNA(VLOOKUP($E57,'protokół WAGI'!$C$9:$I$38,3,0),"")</f>
        <v/>
      </c>
      <c r="G57" s="285" t="str">
        <f t="shared" si="80"/>
        <v>CLKS Mazovia Ciechanów</v>
      </c>
      <c r="H57" s="286" t="str">
        <f>_xlfn.IFNA(VLOOKUP($E57,'protokół WAGI'!$C$9:$I$38,4,0),"")</f>
        <v/>
      </c>
      <c r="I57" s="213" t="str">
        <f>_xlfn.IFNA(VLOOKUP($E57,'protokół WAGI'!$C$9:$I$38,5,0),"")</f>
        <v/>
      </c>
      <c r="J57" s="205"/>
      <c r="K57" s="232"/>
      <c r="L57" s="205"/>
      <c r="M57" s="233"/>
      <c r="N57" s="212"/>
      <c r="O57" s="208" t="str">
        <f>_xlfn.IFNA(VLOOKUP($E57,'protokół WAGI'!$C$9:$I$38,6,0),"")</f>
        <v/>
      </c>
      <c r="P57" s="211"/>
      <c r="Q57" s="210"/>
      <c r="R57" s="211"/>
      <c r="S57" s="210"/>
      <c r="T57" s="212"/>
      <c r="U57" s="295" t="str">
        <f t="shared" si="81"/>
        <v/>
      </c>
      <c r="V57" s="297">
        <f t="shared" si="82"/>
        <v>1</v>
      </c>
      <c r="W57" s="280" t="str">
        <f t="shared" ca="1" si="83"/>
        <v/>
      </c>
      <c r="X57" s="257" t="str">
        <f t="shared" ca="1" si="84"/>
        <v/>
      </c>
      <c r="Y57" s="258" t="str">
        <f t="shared" ca="1" si="85"/>
        <v/>
      </c>
      <c r="Z57" s="267"/>
      <c r="AA57" s="260">
        <f t="shared" si="86"/>
        <v>1</v>
      </c>
      <c r="AB57" s="261">
        <f t="shared" si="87"/>
        <v>1</v>
      </c>
      <c r="AC57" s="262">
        <f t="shared" si="88"/>
        <v>0</v>
      </c>
      <c r="AD57" s="262">
        <f t="shared" si="89"/>
        <v>0</v>
      </c>
      <c r="AE57" s="262">
        <f t="shared" si="90"/>
        <v>0</v>
      </c>
      <c r="AF57" s="263">
        <f t="shared" si="91"/>
        <v>0</v>
      </c>
      <c r="AG57" s="262">
        <f t="shared" si="92"/>
        <v>0</v>
      </c>
      <c r="AH57" s="262">
        <f t="shared" si="93"/>
        <v>0</v>
      </c>
      <c r="AI57" s="262">
        <f t="shared" si="94"/>
        <v>0</v>
      </c>
      <c r="AJ57" s="264">
        <f t="shared" si="95"/>
        <v>0</v>
      </c>
      <c r="AK57" s="265">
        <f t="shared" si="96"/>
        <v>0</v>
      </c>
      <c r="AL57" s="266" t="e">
        <f t="shared" si="97"/>
        <v>#NUM!</v>
      </c>
      <c r="AM57" s="266" t="e">
        <f t="shared" si="98"/>
        <v>#NUM!</v>
      </c>
      <c r="AN57" s="266" t="e">
        <f t="shared" si="99"/>
        <v>#NUM!</v>
      </c>
      <c r="AO57" s="267"/>
      <c r="AP57" s="267"/>
      <c r="AQ57" s="267"/>
    </row>
    <row r="58" spans="2:43" s="93" customFormat="1" ht="15.75" customHeight="1">
      <c r="B58" s="139" t="s">
        <v>90</v>
      </c>
      <c r="C58" s="293" t="str">
        <f>_xlfn.IFNA(VLOOKUP($E58,'protokół WAGI'!$C$9:$I$38,7,0),"")</f>
        <v/>
      </c>
      <c r="D58" s="290" t="str">
        <f>_xlfn.IFNA(VLOOKUP($E58,'protokół WAGI'!$C$9:$J$38,8,0),"")</f>
        <v/>
      </c>
      <c r="E58" s="192"/>
      <c r="F58" s="290" t="str">
        <f>_xlfn.IFNA(VLOOKUP($E58,'protokół WAGI'!$C$9:$I$38,3,0),"")</f>
        <v/>
      </c>
      <c r="G58" s="285" t="str">
        <f t="shared" si="80"/>
        <v>CLKS Mazovia Ciechanów</v>
      </c>
      <c r="H58" s="286" t="str">
        <f>_xlfn.IFNA(VLOOKUP($E58,'protokół WAGI'!$C$9:$I$38,4,0),"")</f>
        <v/>
      </c>
      <c r="I58" s="213" t="str">
        <f>_xlfn.IFNA(VLOOKUP($E58,'protokół WAGI'!$C$9:$I$38,5,0),"")</f>
        <v/>
      </c>
      <c r="J58" s="235"/>
      <c r="K58" s="236"/>
      <c r="L58" s="235"/>
      <c r="M58" s="237"/>
      <c r="N58" s="216"/>
      <c r="O58" s="208" t="str">
        <f>_xlfn.IFNA(VLOOKUP($E58,'protokół WAGI'!$C$9:$I$38,6,0),"")</f>
        <v/>
      </c>
      <c r="P58" s="215"/>
      <c r="Q58" s="210"/>
      <c r="R58" s="211"/>
      <c r="S58" s="210"/>
      <c r="T58" s="212"/>
      <c r="U58" s="295" t="str">
        <f t="shared" si="81"/>
        <v/>
      </c>
      <c r="V58" s="297">
        <f t="shared" si="82"/>
        <v>1</v>
      </c>
      <c r="W58" s="280" t="str">
        <f t="shared" ca="1" si="83"/>
        <v/>
      </c>
      <c r="X58" s="257" t="str">
        <f t="shared" ca="1" si="84"/>
        <v/>
      </c>
      <c r="Y58" s="258" t="str">
        <f t="shared" ca="1" si="85"/>
        <v/>
      </c>
      <c r="Z58" s="267"/>
      <c r="AA58" s="260">
        <f t="shared" si="86"/>
        <v>1</v>
      </c>
      <c r="AB58" s="261">
        <f t="shared" si="87"/>
        <v>1</v>
      </c>
      <c r="AC58" s="262">
        <f t="shared" si="88"/>
        <v>0</v>
      </c>
      <c r="AD58" s="262">
        <f t="shared" si="89"/>
        <v>0</v>
      </c>
      <c r="AE58" s="262">
        <f t="shared" si="90"/>
        <v>0</v>
      </c>
      <c r="AF58" s="263">
        <f t="shared" si="91"/>
        <v>0</v>
      </c>
      <c r="AG58" s="262">
        <f t="shared" si="92"/>
        <v>0</v>
      </c>
      <c r="AH58" s="262">
        <f t="shared" si="93"/>
        <v>0</v>
      </c>
      <c r="AI58" s="262">
        <f t="shared" si="94"/>
        <v>0</v>
      </c>
      <c r="AJ58" s="264">
        <f t="shared" si="95"/>
        <v>0</v>
      </c>
      <c r="AK58" s="265">
        <f t="shared" si="96"/>
        <v>0</v>
      </c>
      <c r="AL58" s="266" t="e">
        <f t="shared" si="97"/>
        <v>#NUM!</v>
      </c>
      <c r="AM58" s="266" t="e">
        <f t="shared" si="98"/>
        <v>#NUM!</v>
      </c>
      <c r="AN58" s="266" t="e">
        <f t="shared" si="99"/>
        <v>#NUM!</v>
      </c>
      <c r="AO58" s="267"/>
      <c r="AP58" s="259"/>
      <c r="AQ58" s="267"/>
    </row>
    <row r="59" spans="2:43" s="93" customFormat="1" ht="15.75" customHeight="1">
      <c r="B59" s="139" t="s">
        <v>91</v>
      </c>
      <c r="C59" s="293" t="str">
        <f>_xlfn.IFNA(VLOOKUP($E59,'protokół WAGI'!$C$9:$I$38,7,0),"")</f>
        <v/>
      </c>
      <c r="D59" s="290" t="str">
        <f>_xlfn.IFNA(VLOOKUP($E59,'protokół WAGI'!$C$9:$J$38,8,0),"")</f>
        <v/>
      </c>
      <c r="E59" s="192"/>
      <c r="F59" s="290" t="str">
        <f>_xlfn.IFNA(VLOOKUP($E59,'protokół WAGI'!$C$9:$I$38,3,0),"")</f>
        <v/>
      </c>
      <c r="G59" s="285" t="str">
        <f t="shared" si="80"/>
        <v>CLKS Mazovia Ciechanów</v>
      </c>
      <c r="H59" s="286" t="str">
        <f>_xlfn.IFNA(VLOOKUP($E59,'protokół WAGI'!$C$9:$I$38,4,0),"")</f>
        <v/>
      </c>
      <c r="I59" s="213" t="str">
        <f>_xlfn.IFNA(VLOOKUP($E59,'protokół WAGI'!$C$9:$I$38,5,0),"")</f>
        <v/>
      </c>
      <c r="J59" s="205"/>
      <c r="K59" s="232"/>
      <c r="L59" s="205"/>
      <c r="M59" s="233"/>
      <c r="N59" s="212"/>
      <c r="O59" s="208" t="str">
        <f>_xlfn.IFNA(VLOOKUP($E59,'protokół WAGI'!$C$9:$I$38,6,0),"")</f>
        <v/>
      </c>
      <c r="P59" s="211"/>
      <c r="Q59" s="214"/>
      <c r="R59" s="215"/>
      <c r="S59" s="214"/>
      <c r="T59" s="216"/>
      <c r="U59" s="298" t="str">
        <f t="shared" si="81"/>
        <v/>
      </c>
      <c r="V59" s="297">
        <f t="shared" si="82"/>
        <v>1</v>
      </c>
      <c r="W59" s="280" t="str">
        <f t="shared" ca="1" si="83"/>
        <v/>
      </c>
      <c r="X59" s="257" t="str">
        <f t="shared" ca="1" si="84"/>
        <v/>
      </c>
      <c r="Y59" s="258" t="str">
        <f t="shared" ca="1" si="85"/>
        <v/>
      </c>
      <c r="Z59" s="259"/>
      <c r="AA59" s="260">
        <f t="shared" si="86"/>
        <v>1</v>
      </c>
      <c r="AB59" s="261">
        <f t="shared" si="87"/>
        <v>1</v>
      </c>
      <c r="AC59" s="262">
        <f t="shared" si="88"/>
        <v>0</v>
      </c>
      <c r="AD59" s="262">
        <f t="shared" si="89"/>
        <v>0</v>
      </c>
      <c r="AE59" s="262">
        <f t="shared" si="90"/>
        <v>0</v>
      </c>
      <c r="AF59" s="263">
        <f t="shared" si="91"/>
        <v>0</v>
      </c>
      <c r="AG59" s="262">
        <f t="shared" si="92"/>
        <v>0</v>
      </c>
      <c r="AH59" s="262">
        <f t="shared" si="93"/>
        <v>0</v>
      </c>
      <c r="AI59" s="262">
        <f t="shared" si="94"/>
        <v>0</v>
      </c>
      <c r="AJ59" s="264">
        <f t="shared" si="95"/>
        <v>0</v>
      </c>
      <c r="AK59" s="265">
        <f t="shared" si="96"/>
        <v>0</v>
      </c>
      <c r="AL59" s="266" t="e">
        <f t="shared" si="97"/>
        <v>#NUM!</v>
      </c>
      <c r="AM59" s="266" t="e">
        <f t="shared" si="98"/>
        <v>#NUM!</v>
      </c>
      <c r="AN59" s="266" t="e">
        <f t="shared" si="99"/>
        <v>#NUM!</v>
      </c>
      <c r="AO59" s="267"/>
      <c r="AP59" s="267"/>
      <c r="AQ59" s="267"/>
    </row>
    <row r="60" spans="2:43" s="93" customFormat="1" ht="15.75" customHeight="1" thickBot="1">
      <c r="B60" s="140" t="s">
        <v>92</v>
      </c>
      <c r="C60" s="294" t="str">
        <f>_xlfn.IFNA(VLOOKUP($E60,'protokół WAGI'!$C$9:$I$38,7,0),"")</f>
        <v/>
      </c>
      <c r="D60" s="291" t="str">
        <f>_xlfn.IFNA(VLOOKUP($E60,'protokół WAGI'!$C$9:$J$38,8,0),"")</f>
        <v/>
      </c>
      <c r="E60" s="193"/>
      <c r="F60" s="291" t="str">
        <f>_xlfn.IFNA(VLOOKUP($E60,'protokół WAGI'!$C$9:$I$38,3,0),"")</f>
        <v/>
      </c>
      <c r="G60" s="288" t="str">
        <f t="shared" si="80"/>
        <v>CLKS Mazovia Ciechanów</v>
      </c>
      <c r="H60" s="289" t="str">
        <f>_xlfn.IFNA(VLOOKUP($E60,'protokół WAGI'!$C$9:$I$38,4,0),"")</f>
        <v/>
      </c>
      <c r="I60" s="217" t="str">
        <f>_xlfn.IFNA(VLOOKUP($E60,'protokół WAGI'!$C$9:$I$38,5,0),"")</f>
        <v/>
      </c>
      <c r="J60" s="218"/>
      <c r="K60" s="219"/>
      <c r="L60" s="218"/>
      <c r="M60" s="220"/>
      <c r="N60" s="221"/>
      <c r="O60" s="222" t="str">
        <f>_xlfn.IFNA(VLOOKUP($E60,'protokół WAGI'!$C$9:$I$38,6,0),"")</f>
        <v/>
      </c>
      <c r="P60" s="223"/>
      <c r="Q60" s="224"/>
      <c r="R60" s="223"/>
      <c r="S60" s="224"/>
      <c r="T60" s="221"/>
      <c r="U60" s="299" t="str">
        <f t="shared" si="81"/>
        <v/>
      </c>
      <c r="V60" s="300">
        <f t="shared" si="82"/>
        <v>1</v>
      </c>
      <c r="W60" s="280" t="str">
        <f t="shared" ca="1" si="83"/>
        <v/>
      </c>
      <c r="X60" s="257" t="str">
        <f t="shared" ca="1" si="84"/>
        <v/>
      </c>
      <c r="Y60" s="269" t="str">
        <f t="shared" ca="1" si="85"/>
        <v/>
      </c>
      <c r="Z60" s="267"/>
      <c r="AA60" s="260">
        <f t="shared" si="86"/>
        <v>1</v>
      </c>
      <c r="AB60" s="261">
        <f t="shared" si="87"/>
        <v>1</v>
      </c>
      <c r="AC60" s="270">
        <f t="shared" si="88"/>
        <v>0</v>
      </c>
      <c r="AD60" s="270">
        <f t="shared" si="89"/>
        <v>0</v>
      </c>
      <c r="AE60" s="270">
        <f t="shared" si="90"/>
        <v>0</v>
      </c>
      <c r="AF60" s="263">
        <f t="shared" si="91"/>
        <v>0</v>
      </c>
      <c r="AG60" s="262">
        <f t="shared" si="92"/>
        <v>0</v>
      </c>
      <c r="AH60" s="262">
        <f t="shared" si="93"/>
        <v>0</v>
      </c>
      <c r="AI60" s="262">
        <f t="shared" si="94"/>
        <v>0</v>
      </c>
      <c r="AJ60" s="264">
        <f t="shared" si="95"/>
        <v>0</v>
      </c>
      <c r="AK60" s="265">
        <f t="shared" si="96"/>
        <v>0</v>
      </c>
      <c r="AL60" s="266" t="e">
        <f t="shared" si="97"/>
        <v>#NUM!</v>
      </c>
      <c r="AM60" s="266" t="e">
        <f t="shared" si="98"/>
        <v>#NUM!</v>
      </c>
      <c r="AN60" s="266" t="e">
        <f t="shared" si="99"/>
        <v>#NUM!</v>
      </c>
      <c r="AO60" s="267"/>
      <c r="AP60" s="267"/>
      <c r="AQ60" s="267"/>
    </row>
    <row r="61" spans="2:43" s="93" customFormat="1" ht="16.5" customHeight="1" thickBot="1">
      <c r="B61" s="141"/>
      <c r="C61" s="141"/>
      <c r="D61" s="141"/>
      <c r="E61" s="142"/>
      <c r="F61" s="141"/>
      <c r="G61" s="143" t="str">
        <f>G60</f>
        <v>CLKS Mazovia Ciechanów</v>
      </c>
      <c r="H61" s="144"/>
      <c r="I61" s="145"/>
      <c r="J61" s="146"/>
      <c r="K61" s="145"/>
      <c r="L61" s="147"/>
      <c r="M61" s="145"/>
      <c r="N61" s="146"/>
      <c r="O61" s="145"/>
      <c r="P61" s="146"/>
      <c r="Q61" s="148"/>
      <c r="R61" s="146"/>
      <c r="S61" s="148"/>
      <c r="T61" s="146"/>
      <c r="U61" s="149"/>
      <c r="V61" s="149"/>
      <c r="W61" s="325">
        <f ca="1">ROUND(SUM(X55:X60),2)</f>
        <v>0</v>
      </c>
      <c r="X61" s="326"/>
      <c r="Y61" s="271">
        <f ca="1">ROUND(SUM(Y55:Y60),2)</f>
        <v>0</v>
      </c>
      <c r="Z61" s="272"/>
      <c r="AA61" s="273"/>
      <c r="AB61" s="261" t="str">
        <f>G55</f>
        <v>CLKS Mazovia Ciechanów</v>
      </c>
      <c r="AC61" s="274"/>
      <c r="AD61" s="274"/>
      <c r="AE61" s="275"/>
      <c r="AF61" s="276"/>
      <c r="AG61" s="262"/>
      <c r="AH61" s="262"/>
      <c r="AI61" s="262"/>
      <c r="AJ61" s="263"/>
      <c r="AK61" s="265"/>
      <c r="AL61" s="277"/>
      <c r="AM61" s="277"/>
      <c r="AN61" s="277"/>
      <c r="AO61" s="267"/>
      <c r="AP61" s="267"/>
      <c r="AQ61" s="267"/>
    </row>
    <row r="62" spans="2:43">
      <c r="B62" s="107"/>
      <c r="C62" s="107"/>
      <c r="D62" s="107"/>
      <c r="E62" s="152"/>
      <c r="F62" s="152"/>
      <c r="G62" s="152"/>
      <c r="H62" s="153"/>
      <c r="I62" s="152"/>
      <c r="J62" s="152"/>
      <c r="K62" s="152"/>
      <c r="L62" s="152"/>
      <c r="M62" s="152"/>
      <c r="N62" s="152"/>
      <c r="O62" s="152"/>
      <c r="P62" s="152"/>
      <c r="Q62" s="154"/>
      <c r="R62" s="154"/>
      <c r="S62" s="154"/>
      <c r="T62" s="154"/>
      <c r="U62" s="154"/>
      <c r="V62" s="154"/>
      <c r="W62" s="154"/>
      <c r="X62" s="154"/>
      <c r="Y62" s="155"/>
      <c r="Z62" s="156"/>
      <c r="AA62" s="156"/>
      <c r="AB62" s="155"/>
      <c r="AC62" s="155"/>
      <c r="AD62" s="155"/>
      <c r="AE62" s="155"/>
    </row>
    <row r="63" spans="2:43">
      <c r="B63" s="107"/>
      <c r="C63" s="107"/>
      <c r="D63" s="107"/>
      <c r="E63" s="157" t="s">
        <v>7</v>
      </c>
      <c r="F63" s="366" t="s">
        <v>8</v>
      </c>
      <c r="G63" s="366"/>
      <c r="H63" s="366"/>
      <c r="I63" s="366"/>
      <c r="J63" s="158"/>
      <c r="K63" s="366" t="s">
        <v>9</v>
      </c>
      <c r="L63" s="366"/>
      <c r="M63" s="366"/>
      <c r="N63" s="366"/>
      <c r="O63" s="366"/>
      <c r="P63" s="158"/>
      <c r="Q63" s="366" t="s">
        <v>43</v>
      </c>
      <c r="R63" s="366"/>
      <c r="S63" s="366"/>
      <c r="T63" s="366"/>
      <c r="U63" s="366"/>
      <c r="V63" s="366" t="s">
        <v>21</v>
      </c>
      <c r="W63" s="366"/>
      <c r="X63" s="366"/>
      <c r="Y63" s="366"/>
      <c r="AB63" s="132"/>
      <c r="AE63" s="114"/>
    </row>
    <row r="64" spans="2:43" s="93" customFormat="1" ht="13.5" customHeight="1">
      <c r="B64" s="159"/>
      <c r="C64" s="159"/>
      <c r="D64" s="159"/>
      <c r="E64" s="238"/>
      <c r="F64" s="365"/>
      <c r="G64" s="365"/>
      <c r="H64" s="365"/>
      <c r="I64" s="365"/>
      <c r="J64" s="239"/>
      <c r="K64" s="365"/>
      <c r="L64" s="365"/>
      <c r="M64" s="365"/>
      <c r="N64" s="365"/>
      <c r="O64" s="365"/>
      <c r="P64" s="239"/>
      <c r="Q64" s="365"/>
      <c r="R64" s="365"/>
      <c r="S64" s="365"/>
      <c r="T64" s="365"/>
      <c r="U64" s="365"/>
      <c r="V64" s="365"/>
      <c r="W64" s="365"/>
      <c r="X64" s="365"/>
      <c r="Y64" s="365"/>
      <c r="AB64" s="137"/>
      <c r="AC64" s="161"/>
      <c r="AD64" s="161"/>
      <c r="AE64" s="161"/>
      <c r="AF64" s="138"/>
      <c r="AG64" s="161"/>
      <c r="AH64" s="161"/>
      <c r="AI64" s="161"/>
      <c r="AJ64" s="138"/>
      <c r="AK64" s="138"/>
      <c r="AL64" s="150"/>
      <c r="AM64" s="150"/>
      <c r="AN64" s="150"/>
    </row>
    <row r="65" spans="2:31" ht="19.5" customHeight="1">
      <c r="B65" s="162"/>
      <c r="C65" s="162"/>
      <c r="D65" s="162"/>
      <c r="E65" s="163"/>
      <c r="F65" s="364"/>
      <c r="G65" s="364"/>
      <c r="H65" s="364"/>
      <c r="I65" s="364"/>
      <c r="J65" s="160"/>
      <c r="K65" s="367"/>
      <c r="L65" s="367"/>
      <c r="M65" s="367"/>
      <c r="N65" s="367"/>
      <c r="O65" s="367"/>
      <c r="P65" s="160"/>
      <c r="Q65" s="163"/>
      <c r="R65" s="163"/>
      <c r="S65" s="163"/>
      <c r="T65" s="163"/>
      <c r="U65" s="163"/>
      <c r="V65" s="364"/>
      <c r="W65" s="364"/>
      <c r="X65" s="364"/>
      <c r="Y65" s="364"/>
      <c r="AB65" s="132"/>
      <c r="AE65" s="114"/>
    </row>
    <row r="66" spans="2:31">
      <c r="B66" s="162"/>
      <c r="C66" s="162"/>
      <c r="D66" s="162"/>
      <c r="E66" s="164"/>
      <c r="F66" s="363"/>
      <c r="G66" s="363"/>
      <c r="H66" s="363"/>
      <c r="I66" s="363"/>
      <c r="J66" s="165"/>
      <c r="K66" s="363"/>
      <c r="L66" s="363"/>
      <c r="M66" s="363"/>
      <c r="N66" s="363"/>
      <c r="O66" s="363"/>
      <c r="P66" s="165"/>
      <c r="Q66" s="363"/>
      <c r="R66" s="363"/>
      <c r="S66" s="363"/>
      <c r="T66" s="363"/>
      <c r="U66" s="363"/>
      <c r="V66" s="363"/>
      <c r="W66" s="363"/>
      <c r="X66" s="363"/>
      <c r="Y66" s="363"/>
    </row>
    <row r="67" spans="2:31">
      <c r="B67" s="162"/>
      <c r="C67" s="162"/>
      <c r="D67" s="162"/>
      <c r="E67" s="154"/>
      <c r="F67" s="154"/>
      <c r="G67" s="154"/>
      <c r="H67" s="166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67"/>
    </row>
    <row r="70" spans="2:31" ht="14.25" customHeight="1"/>
  </sheetData>
  <sheetProtection algorithmName="SHA-512" hashValue="dtV9b3wsCjdUzC56EdXq8zPgyw5wFuNUJZYxTu/4SiPYz0tlmtFliulfPGgK/gt8v9Vl+wRyG/7a8PQLVucjZg==" saltValue="7C7kahcQByUcZIwrVQxcUA==" spinCount="100000" sheet="1" objects="1" scenarios="1"/>
  <mergeCells count="119">
    <mergeCell ref="Y31:Y32"/>
    <mergeCell ref="D42:D43"/>
    <mergeCell ref="E42:E43"/>
    <mergeCell ref="F42:F43"/>
    <mergeCell ref="Z1:AL1"/>
    <mergeCell ref="Z3:AL3"/>
    <mergeCell ref="F5:L5"/>
    <mergeCell ref="P5:X5"/>
    <mergeCell ref="V66:Y66"/>
    <mergeCell ref="V65:Y65"/>
    <mergeCell ref="Q64:U64"/>
    <mergeCell ref="Q63:U63"/>
    <mergeCell ref="V64:Y64"/>
    <mergeCell ref="Q66:U66"/>
    <mergeCell ref="K66:O66"/>
    <mergeCell ref="F66:I66"/>
    <mergeCell ref="K64:O64"/>
    <mergeCell ref="K65:O65"/>
    <mergeCell ref="F64:I64"/>
    <mergeCell ref="F65:I65"/>
    <mergeCell ref="V63:Y63"/>
    <mergeCell ref="K63:O63"/>
    <mergeCell ref="F63:I63"/>
    <mergeCell ref="X4:Y4"/>
    <mergeCell ref="Q4:V4"/>
    <mergeCell ref="B1:V1"/>
    <mergeCell ref="B2:V2"/>
    <mergeCell ref="B29:P29"/>
    <mergeCell ref="B31:B32"/>
    <mergeCell ref="C31:C32"/>
    <mergeCell ref="D31:D32"/>
    <mergeCell ref="E31:E32"/>
    <mergeCell ref="F31:F32"/>
    <mergeCell ref="H31:H32"/>
    <mergeCell ref="I31:N31"/>
    <mergeCell ref="O31:T31"/>
    <mergeCell ref="U31:U32"/>
    <mergeCell ref="D20:D21"/>
    <mergeCell ref="G4:I4"/>
    <mergeCell ref="H42:H43"/>
    <mergeCell ref="I42:N42"/>
    <mergeCell ref="M43:N43"/>
    <mergeCell ref="O42:T42"/>
    <mergeCell ref="U42:U43"/>
    <mergeCell ref="X42:X43"/>
    <mergeCell ref="E20:E21"/>
    <mergeCell ref="F20:F21"/>
    <mergeCell ref="H20:H21"/>
    <mergeCell ref="O20:T20"/>
    <mergeCell ref="I32:J32"/>
    <mergeCell ref="K32:L32"/>
    <mergeCell ref="M32:N32"/>
    <mergeCell ref="O32:P32"/>
    <mergeCell ref="Q32:R32"/>
    <mergeCell ref="S32:T32"/>
    <mergeCell ref="I43:J43"/>
    <mergeCell ref="K43:L43"/>
    <mergeCell ref="X31:X32"/>
    <mergeCell ref="Y9:Y10"/>
    <mergeCell ref="I10:J10"/>
    <mergeCell ref="K10:L10"/>
    <mergeCell ref="M10:N10"/>
    <mergeCell ref="O10:P10"/>
    <mergeCell ref="Q10:R10"/>
    <mergeCell ref="S10:T10"/>
    <mergeCell ref="U9:U10"/>
    <mergeCell ref="X9:X10"/>
    <mergeCell ref="B7:P7"/>
    <mergeCell ref="B9:B10"/>
    <mergeCell ref="C9:C10"/>
    <mergeCell ref="D9:D10"/>
    <mergeCell ref="E9:E10"/>
    <mergeCell ref="F9:F10"/>
    <mergeCell ref="H9:H10"/>
    <mergeCell ref="I9:N9"/>
    <mergeCell ref="O9:T9"/>
    <mergeCell ref="W17:X17"/>
    <mergeCell ref="W28:X28"/>
    <mergeCell ref="W39:X39"/>
    <mergeCell ref="W50:X50"/>
    <mergeCell ref="Y42:Y43"/>
    <mergeCell ref="U20:U21"/>
    <mergeCell ref="X20:X21"/>
    <mergeCell ref="Y20:Y21"/>
    <mergeCell ref="I21:J21"/>
    <mergeCell ref="K21:L21"/>
    <mergeCell ref="M21:N21"/>
    <mergeCell ref="O21:P21"/>
    <mergeCell ref="Q21:R21"/>
    <mergeCell ref="S21:T21"/>
    <mergeCell ref="O43:P43"/>
    <mergeCell ref="Q43:R43"/>
    <mergeCell ref="S43:T43"/>
    <mergeCell ref="B40:P40"/>
    <mergeCell ref="B42:B43"/>
    <mergeCell ref="C42:C43"/>
    <mergeCell ref="I20:N20"/>
    <mergeCell ref="B18:P18"/>
    <mergeCell ref="B20:B21"/>
    <mergeCell ref="C20:C21"/>
    <mergeCell ref="B51:P51"/>
    <mergeCell ref="B53:B54"/>
    <mergeCell ref="C53:C54"/>
    <mergeCell ref="D53:D54"/>
    <mergeCell ref="E53:E54"/>
    <mergeCell ref="F53:F54"/>
    <mergeCell ref="H53:H54"/>
    <mergeCell ref="I53:N53"/>
    <mergeCell ref="O53:T53"/>
    <mergeCell ref="W61:X61"/>
    <mergeCell ref="U53:U54"/>
    <mergeCell ref="X53:X54"/>
    <mergeCell ref="Y53:Y54"/>
    <mergeCell ref="I54:J54"/>
    <mergeCell ref="K54:L54"/>
    <mergeCell ref="M54:N54"/>
    <mergeCell ref="O54:P54"/>
    <mergeCell ref="Q54:R54"/>
    <mergeCell ref="S54:T54"/>
  </mergeCells>
  <phoneticPr fontId="15" type="noConversion"/>
  <conditionalFormatting sqref="I15:I16 I11:I13">
    <cfRule type="expression" dxfId="138" priority="57" stopIfTrue="1">
      <formula>IF($AC11&lt;0,AC11,0)</formula>
    </cfRule>
    <cfRule type="cellIs" dxfId="137" priority="58" stopIfTrue="1" operator="equal">
      <formula>IF(SIGN($AC11)=1,$AF11,0)</formula>
    </cfRule>
    <cfRule type="expression" dxfId="136" priority="59" stopIfTrue="1">
      <formula>IF($AC11&gt;0,$AC11,0)</formula>
    </cfRule>
  </conditionalFormatting>
  <conditionalFormatting sqref="I17 I28 I50">
    <cfRule type="expression" dxfId="135" priority="84" stopIfTrue="1">
      <formula>IF($AC17&lt;0,$AC17,0)</formula>
    </cfRule>
    <cfRule type="cellIs" dxfId="134" priority="85" stopIfTrue="1" operator="equal">
      <formula>IF(SIGN($AC17)=1,$AF17,0)</formula>
    </cfRule>
    <cfRule type="expression" dxfId="133" priority="86" stopIfTrue="1">
      <formula>IF($AC17&gt;0,$AC17,0)</formula>
    </cfRule>
  </conditionalFormatting>
  <conditionalFormatting sqref="I22:I27">
    <cfRule type="expression" dxfId="132" priority="46" stopIfTrue="1">
      <formula>IF($AC22&lt;0,AC22,0)</formula>
    </cfRule>
    <cfRule type="cellIs" dxfId="131" priority="47" stopIfTrue="1" operator="equal">
      <formula>IF(SIGN($AC22)=1,$AF22,0)</formula>
    </cfRule>
    <cfRule type="expression" dxfId="130" priority="48" stopIfTrue="1">
      <formula>IF($AC22&gt;0,$AC22,0)</formula>
    </cfRule>
  </conditionalFormatting>
  <conditionalFormatting sqref="I33:I38">
    <cfRule type="expression" dxfId="129" priority="109" stopIfTrue="1">
      <formula>IF($AC33&lt;0,AC33,0)</formula>
    </cfRule>
    <cfRule type="cellIs" dxfId="128" priority="110" stopIfTrue="1" operator="equal">
      <formula>IF(SIGN($AC33)=1,$AF33,0)</formula>
    </cfRule>
    <cfRule type="expression" dxfId="127" priority="111" stopIfTrue="1">
      <formula>IF($AC33&gt;0,$AC33,0)</formula>
    </cfRule>
  </conditionalFormatting>
  <conditionalFormatting sqref="I39">
    <cfRule type="expression" dxfId="126" priority="136" stopIfTrue="1">
      <formula>IF($AC39&lt;0,$AC39,0)</formula>
    </cfRule>
    <cfRule type="cellIs" dxfId="125" priority="137" stopIfTrue="1" operator="equal">
      <formula>IF(SIGN($AC39)=1,$AF39,0)</formula>
    </cfRule>
    <cfRule type="expression" dxfId="124" priority="138" stopIfTrue="1">
      <formula>IF($AC39&gt;0,$AC39,0)</formula>
    </cfRule>
  </conditionalFormatting>
  <conditionalFormatting sqref="I44:I49">
    <cfRule type="expression" dxfId="123" priority="98" stopIfTrue="1">
      <formula>IF($AC44&lt;0,AC44,0)</formula>
    </cfRule>
    <cfRule type="cellIs" dxfId="122" priority="99" stopIfTrue="1" operator="equal">
      <formula>IF(SIGN($AC44)=1,$AF44,0)</formula>
    </cfRule>
    <cfRule type="expression" dxfId="121" priority="100" stopIfTrue="1">
      <formula>IF($AC44&gt;0,$AC44,0)</formula>
    </cfRule>
  </conditionalFormatting>
  <conditionalFormatting sqref="J11:J13 L11:L13 P11:P17 L15:L17 J15:J16">
    <cfRule type="cellIs" dxfId="120" priority="53" stopIfTrue="1" operator="lessThan">
      <formula>0</formula>
    </cfRule>
  </conditionalFormatting>
  <conditionalFormatting sqref="J17">
    <cfRule type="cellIs" dxfId="119" priority="73" stopIfTrue="1" operator="equal">
      <formula>"""o"""</formula>
    </cfRule>
  </conditionalFormatting>
  <conditionalFormatting sqref="J22:J27 L22:L28 P22:P28 N23:N28">
    <cfRule type="cellIs" dxfId="118" priority="66" stopIfTrue="1" operator="lessThan">
      <formula>0</formula>
    </cfRule>
  </conditionalFormatting>
  <conditionalFormatting sqref="J28">
    <cfRule type="cellIs" dxfId="117" priority="93" stopIfTrue="1" operator="equal">
      <formula>"""o"""</formula>
    </cfRule>
  </conditionalFormatting>
  <conditionalFormatting sqref="J33:J38 L33:L39 P33:P39">
    <cfRule type="cellIs" dxfId="116" priority="105" stopIfTrue="1" operator="lessThan">
      <formula>0</formula>
    </cfRule>
  </conditionalFormatting>
  <conditionalFormatting sqref="J39">
    <cfRule type="cellIs" dxfId="115" priority="125" stopIfTrue="1" operator="equal">
      <formula>"""o"""</formula>
    </cfRule>
  </conditionalFormatting>
  <conditionalFormatting sqref="J44:J49 L44:L50 P44:P50 N45:N50">
    <cfRule type="cellIs" dxfId="114" priority="118" stopIfTrue="1" operator="lessThan">
      <formula>0</formula>
    </cfRule>
  </conditionalFormatting>
  <conditionalFormatting sqref="J50">
    <cfRule type="cellIs" dxfId="113" priority="145" stopIfTrue="1" operator="equal">
      <formula>"""o"""</formula>
    </cfRule>
  </conditionalFormatting>
  <conditionalFormatting sqref="K11:K13 K15:K17">
    <cfRule type="cellIs" dxfId="112" priority="60" stopIfTrue="1" operator="equal">
      <formula>IF(SIGN($AD11)=1,$AF11,0)</formula>
    </cfRule>
    <cfRule type="expression" dxfId="111" priority="61" stopIfTrue="1">
      <formula>IF($AD11&lt;0,$AD11,0)</formula>
    </cfRule>
    <cfRule type="expression" dxfId="110" priority="62" stopIfTrue="1">
      <formula>IF($AD11&gt;0,$AD11,0)</formula>
    </cfRule>
  </conditionalFormatting>
  <conditionalFormatting sqref="K22:K28">
    <cfRule type="cellIs" dxfId="109" priority="67" stopIfTrue="1" operator="equal">
      <formula>IF(SIGN($AD22)=1,$AF22,0)</formula>
    </cfRule>
    <cfRule type="expression" dxfId="108" priority="68" stopIfTrue="1">
      <formula>IF($AD22&lt;0,$AD22,0)</formula>
    </cfRule>
    <cfRule type="expression" dxfId="107" priority="69" stopIfTrue="1">
      <formula>IF($AD22&gt;0,$AD22,0)</formula>
    </cfRule>
  </conditionalFormatting>
  <conditionalFormatting sqref="K33:K39">
    <cfRule type="cellIs" dxfId="106" priority="112" stopIfTrue="1" operator="equal">
      <formula>IF(SIGN($AD33)=1,$AF33,0)</formula>
    </cfRule>
    <cfRule type="expression" dxfId="105" priority="113" stopIfTrue="1">
      <formula>IF($AD33&lt;0,$AD33,0)</formula>
    </cfRule>
    <cfRule type="expression" dxfId="104" priority="114" stopIfTrue="1">
      <formula>IF($AD33&gt;0,$AD33,0)</formula>
    </cfRule>
  </conditionalFormatting>
  <conditionalFormatting sqref="K44:K50">
    <cfRule type="cellIs" dxfId="103" priority="119" stopIfTrue="1" operator="equal">
      <formula>IF(SIGN($AD44)=1,$AF44,0)</formula>
    </cfRule>
    <cfRule type="expression" dxfId="102" priority="120" stopIfTrue="1">
      <formula>IF($AD44&lt;0,$AD44,0)</formula>
    </cfRule>
    <cfRule type="expression" dxfId="101" priority="121" stopIfTrue="1">
      <formula>IF($AD44&gt;0,$AD44,0)</formula>
    </cfRule>
  </conditionalFormatting>
  <conditionalFormatting sqref="M11:M13 M15:M17">
    <cfRule type="expression" dxfId="100" priority="63" stopIfTrue="1">
      <formula>IF($AE11&lt;0,$AE11,0)</formula>
    </cfRule>
    <cfRule type="cellIs" dxfId="99" priority="64" stopIfTrue="1" operator="equal">
      <formula>IF(SIGN($AE11)=1,$AF11,0)</formula>
    </cfRule>
    <cfRule type="expression" dxfId="98" priority="65" stopIfTrue="1">
      <formula>IF($AE11&gt;0,$AE11,0)</formula>
    </cfRule>
  </conditionalFormatting>
  <conditionalFormatting sqref="M22:M28">
    <cfRule type="expression" dxfId="97" priority="70" stopIfTrue="1">
      <formula>IF($AE22&lt;0,$AE22,0)</formula>
    </cfRule>
    <cfRule type="cellIs" dxfId="96" priority="71" stopIfTrue="1" operator="equal">
      <formula>IF(SIGN($AE22)=1,$AF22,0)</formula>
    </cfRule>
    <cfRule type="expression" dxfId="95" priority="72" stopIfTrue="1">
      <formula>IF($AE22&gt;0,$AE22,0)</formula>
    </cfRule>
  </conditionalFormatting>
  <conditionalFormatting sqref="M33:M39">
    <cfRule type="expression" dxfId="94" priority="115" stopIfTrue="1">
      <formula>IF($AE33&lt;0,$AE33,0)</formula>
    </cfRule>
    <cfRule type="cellIs" dxfId="93" priority="116" stopIfTrue="1" operator="equal">
      <formula>IF(SIGN($AE33)=1,$AF33,0)</formula>
    </cfRule>
    <cfRule type="expression" dxfId="92" priority="117" stopIfTrue="1">
      <formula>IF($AE33&gt;0,$AE33,0)</formula>
    </cfRule>
  </conditionalFormatting>
  <conditionalFormatting sqref="M44:M50">
    <cfRule type="expression" dxfId="91" priority="122" stopIfTrue="1">
      <formula>IF($AE44&lt;0,$AE44,0)</formula>
    </cfRule>
    <cfRule type="cellIs" dxfId="90" priority="123" stopIfTrue="1" operator="equal">
      <formula>IF(SIGN($AE44)=1,$AF44,0)</formula>
    </cfRule>
    <cfRule type="expression" dxfId="89" priority="124" stopIfTrue="1">
      <formula>IF($AE44&gt;0,$AE44,0)</formula>
    </cfRule>
  </conditionalFormatting>
  <conditionalFormatting sqref="O11:O17">
    <cfRule type="cellIs" dxfId="88" priority="54" stopIfTrue="1" operator="equal">
      <formula>IF(SIGN($AG11)=1,$AJ11,0)</formula>
    </cfRule>
    <cfRule type="expression" dxfId="87" priority="55" stopIfTrue="1">
      <formula>IF($AG11&lt;0,$AG11,0)</formula>
    </cfRule>
    <cfRule type="expression" dxfId="86" priority="56" stopIfTrue="1">
      <formula>IF($AG11&gt;0,$AG11,0)</formula>
    </cfRule>
  </conditionalFormatting>
  <conditionalFormatting sqref="O22:O28">
    <cfRule type="cellIs" dxfId="85" priority="43" stopIfTrue="1" operator="equal">
      <formula>IF(SIGN($AG22)=1,$AJ22,0)</formula>
    </cfRule>
    <cfRule type="expression" dxfId="84" priority="44" stopIfTrue="1">
      <formula>IF($AG22&lt;0,$AG22,0)</formula>
    </cfRule>
    <cfRule type="expression" dxfId="83" priority="45" stopIfTrue="1">
      <formula>IF($AG22&gt;0,$AG22,0)</formula>
    </cfRule>
  </conditionalFormatting>
  <conditionalFormatting sqref="O33:O39">
    <cfRule type="cellIs" dxfId="82" priority="106" stopIfTrue="1" operator="equal">
      <formula>IF(SIGN($AG33)=1,$AJ33,0)</formula>
    </cfRule>
    <cfRule type="expression" dxfId="81" priority="107" stopIfTrue="1">
      <formula>IF($AG33&lt;0,$AG33,0)</formula>
    </cfRule>
    <cfRule type="expression" dxfId="80" priority="108" stopIfTrue="1">
      <formula>IF($AG33&gt;0,$AG33,0)</formula>
    </cfRule>
  </conditionalFormatting>
  <conditionalFormatting sqref="O44:O50">
    <cfRule type="cellIs" dxfId="79" priority="95" stopIfTrue="1" operator="equal">
      <formula>IF(SIGN($AG44)=1,$AJ44,0)</formula>
    </cfRule>
    <cfRule type="expression" dxfId="78" priority="96" stopIfTrue="1">
      <formula>IF($AG44&lt;0,$AG44,0)</formula>
    </cfRule>
    <cfRule type="expression" dxfId="77" priority="97" stopIfTrue="1">
      <formula>IF($AG44&gt;0,$AG44,0)</formula>
    </cfRule>
  </conditionalFormatting>
  <conditionalFormatting sqref="Q11:Q17 Q22:Q28 Q44:Q50">
    <cfRule type="cellIs" dxfId="76" priority="78" stopIfTrue="1" operator="equal">
      <formula>IF(SIGN($AH11)=1,$AJ11,0)</formula>
    </cfRule>
    <cfRule type="expression" dxfId="75" priority="79" stopIfTrue="1">
      <formula>IF($AH11&lt;0,$AH11,0)</formula>
    </cfRule>
    <cfRule type="expression" dxfId="74" priority="80" stopIfTrue="1">
      <formula>IF($AH11&gt;0,$AH11,0)</formula>
    </cfRule>
  </conditionalFormatting>
  <conditionalFormatting sqref="Q33:Q39">
    <cfRule type="cellIs" dxfId="73" priority="130" stopIfTrue="1" operator="equal">
      <formula>IF(SIGN($AH33)=1,$AJ33,0)</formula>
    </cfRule>
    <cfRule type="expression" dxfId="72" priority="131" stopIfTrue="1">
      <formula>IF($AH33&lt;0,$AH33,0)</formula>
    </cfRule>
    <cfRule type="expression" dxfId="71" priority="132" stopIfTrue="1">
      <formula>IF($AH33&gt;0,$AH33,0)</formula>
    </cfRule>
  </conditionalFormatting>
  <conditionalFormatting sqref="R11:R17 T11:T17 N17">
    <cfRule type="cellIs" dxfId="70" priority="74" stopIfTrue="1" operator="lessThan">
      <formula>0</formula>
    </cfRule>
  </conditionalFormatting>
  <conditionalFormatting sqref="R22:R28 T22:T28">
    <cfRule type="cellIs" dxfId="69" priority="94" stopIfTrue="1" operator="lessThan">
      <formula>0</formula>
    </cfRule>
  </conditionalFormatting>
  <conditionalFormatting sqref="R33:R39 T33:T39 N39">
    <cfRule type="cellIs" dxfId="68" priority="126" stopIfTrue="1" operator="lessThan">
      <formula>0</formula>
    </cfRule>
  </conditionalFormatting>
  <conditionalFormatting sqref="R44:R50 T44:T50">
    <cfRule type="cellIs" dxfId="67" priority="146" stopIfTrue="1" operator="lessThan">
      <formula>0</formula>
    </cfRule>
  </conditionalFormatting>
  <conditionalFormatting sqref="S11:S17 S22:S28 S44:S50">
    <cfRule type="cellIs" dxfId="66" priority="81" stopIfTrue="1" operator="equal">
      <formula>IF(SIGN($AI11)=1,$AJ11,0)</formula>
    </cfRule>
    <cfRule type="expression" dxfId="65" priority="82" stopIfTrue="1">
      <formula>IF($AI11&lt;0,$AI11,0)</formula>
    </cfRule>
    <cfRule type="expression" dxfId="64" priority="83" stopIfTrue="1">
      <formula>IF($AI11&gt;0,$AI11,0)</formula>
    </cfRule>
  </conditionalFormatting>
  <conditionalFormatting sqref="S33:S39">
    <cfRule type="cellIs" dxfId="63" priority="133" stopIfTrue="1" operator="equal">
      <formula>IF(SIGN($AI33)=1,$AJ33,0)</formula>
    </cfRule>
    <cfRule type="expression" dxfId="62" priority="134" stopIfTrue="1">
      <formula>IF($AI33&lt;0,$AI33,0)</formula>
    </cfRule>
    <cfRule type="expression" dxfId="61" priority="135" stopIfTrue="1">
      <formula>IF($AI33&gt;0,$AI33,0)</formula>
    </cfRule>
  </conditionalFormatting>
  <conditionalFormatting sqref="W17">
    <cfRule type="cellIs" dxfId="60" priority="745" operator="greaterThan">
      <formula>#REF!</formula>
    </cfRule>
  </conditionalFormatting>
  <conditionalFormatting sqref="Y17 Y39">
    <cfRule type="cellIs" dxfId="59" priority="749" operator="greaterThan">
      <formula>#REF!</formula>
    </cfRule>
  </conditionalFormatting>
  <conditionalFormatting sqref="Y28 Y50">
    <cfRule type="cellIs" dxfId="58" priority="750" operator="greaterThan">
      <formula>#REF!</formula>
    </cfRule>
  </conditionalFormatting>
  <conditionalFormatting sqref="J14 L14">
    <cfRule type="cellIs" dxfId="57" priority="33" stopIfTrue="1" operator="lessThan">
      <formula>0</formula>
    </cfRule>
  </conditionalFormatting>
  <conditionalFormatting sqref="K14">
    <cfRule type="cellIs" dxfId="56" priority="37" stopIfTrue="1" operator="equal">
      <formula>IF(SIGN($AD14)=1,$AF14,0)</formula>
    </cfRule>
    <cfRule type="expression" dxfId="55" priority="38" stopIfTrue="1">
      <formula>IF($AD14&lt;0,$AD14,0)</formula>
    </cfRule>
    <cfRule type="expression" dxfId="54" priority="39" stopIfTrue="1">
      <formula>IF($AD14&gt;0,$AD14,0)</formula>
    </cfRule>
  </conditionalFormatting>
  <conditionalFormatting sqref="M14">
    <cfRule type="expression" dxfId="53" priority="40" stopIfTrue="1">
      <formula>IF($AE14&lt;0,$AE14,0)</formula>
    </cfRule>
    <cfRule type="cellIs" dxfId="52" priority="41" stopIfTrue="1" operator="equal">
      <formula>IF(SIGN($AE14)=1,$AF14,0)</formula>
    </cfRule>
    <cfRule type="expression" dxfId="51" priority="42" stopIfTrue="1">
      <formula>IF($AE14&gt;0,$AE14,0)</formula>
    </cfRule>
  </conditionalFormatting>
  <conditionalFormatting sqref="I14">
    <cfRule type="expression" dxfId="50" priority="30" stopIfTrue="1">
      <formula>IF($AC14&lt;0,AC14,0)</formula>
    </cfRule>
    <cfRule type="cellIs" dxfId="49" priority="31" stopIfTrue="1" operator="equal">
      <formula>IF(SIGN($AC14)=1,$AF14,0)</formula>
    </cfRule>
    <cfRule type="expression" dxfId="48" priority="32" stopIfTrue="1">
      <formula>IF($AC14&gt;0,$AC14,0)</formula>
    </cfRule>
  </conditionalFormatting>
  <conditionalFormatting sqref="W28">
    <cfRule type="cellIs" dxfId="47" priority="29" operator="greaterThan">
      <formula>#REF!</formula>
    </cfRule>
  </conditionalFormatting>
  <conditionalFormatting sqref="W39">
    <cfRule type="cellIs" dxfId="46" priority="28" operator="greaterThan">
      <formula>#REF!</formula>
    </cfRule>
  </conditionalFormatting>
  <conditionalFormatting sqref="W50">
    <cfRule type="cellIs" dxfId="45" priority="27" operator="greaterThan">
      <formula>#REF!</formula>
    </cfRule>
  </conditionalFormatting>
  <conditionalFormatting sqref="I61">
    <cfRule type="expression" dxfId="44" priority="8" stopIfTrue="1">
      <formula>IF($AC61&lt;0,$AC61,0)</formula>
    </cfRule>
    <cfRule type="cellIs" dxfId="43" priority="9" stopIfTrue="1" operator="equal">
      <formula>IF(SIGN($AC61)=1,$AF61,0)</formula>
    </cfRule>
    <cfRule type="expression" dxfId="42" priority="10" stopIfTrue="1">
      <formula>IF($AC61&gt;0,$AC61,0)</formula>
    </cfRule>
  </conditionalFormatting>
  <conditionalFormatting sqref="I55:I60">
    <cfRule type="expression" dxfId="41" priority="14" stopIfTrue="1">
      <formula>IF($AC55&lt;0,AC55,0)</formula>
    </cfRule>
    <cfRule type="cellIs" dxfId="40" priority="15" stopIfTrue="1" operator="equal">
      <formula>IF(SIGN($AC55)=1,$AF55,0)</formula>
    </cfRule>
    <cfRule type="expression" dxfId="39" priority="16" stopIfTrue="1">
      <formula>IF($AC55&gt;0,$AC55,0)</formula>
    </cfRule>
  </conditionalFormatting>
  <conditionalFormatting sqref="J55:J60 L55:L61 P55:P61 N56:N61">
    <cfRule type="cellIs" dxfId="38" priority="17" stopIfTrue="1" operator="lessThan">
      <formula>0</formula>
    </cfRule>
  </conditionalFormatting>
  <conditionalFormatting sqref="J61">
    <cfRule type="cellIs" dxfId="37" priority="24" stopIfTrue="1" operator="equal">
      <formula>"""o"""</formula>
    </cfRule>
  </conditionalFormatting>
  <conditionalFormatting sqref="K55:K61">
    <cfRule type="cellIs" dxfId="36" priority="18" stopIfTrue="1" operator="equal">
      <formula>IF(SIGN($AD55)=1,$AF55,0)</formula>
    </cfRule>
    <cfRule type="expression" dxfId="35" priority="19" stopIfTrue="1">
      <formula>IF($AD55&lt;0,$AD55,0)</formula>
    </cfRule>
    <cfRule type="expression" dxfId="34" priority="20" stopIfTrue="1">
      <formula>IF($AD55&gt;0,$AD55,0)</formula>
    </cfRule>
  </conditionalFormatting>
  <conditionalFormatting sqref="M55:M61">
    <cfRule type="expression" dxfId="33" priority="21" stopIfTrue="1">
      <formula>IF($AE55&lt;0,$AE55,0)</formula>
    </cfRule>
    <cfRule type="cellIs" dxfId="32" priority="22" stopIfTrue="1" operator="equal">
      <formula>IF(SIGN($AE55)=1,$AF55,0)</formula>
    </cfRule>
    <cfRule type="expression" dxfId="31" priority="23" stopIfTrue="1">
      <formula>IF($AE55&gt;0,$AE55,0)</formula>
    </cfRule>
  </conditionalFormatting>
  <conditionalFormatting sqref="O55:O61">
    <cfRule type="cellIs" dxfId="30" priority="11" stopIfTrue="1" operator="equal">
      <formula>IF(SIGN($AG55)=1,$AJ55,0)</formula>
    </cfRule>
    <cfRule type="expression" dxfId="29" priority="12" stopIfTrue="1">
      <formula>IF($AG55&lt;0,$AG55,0)</formula>
    </cfRule>
    <cfRule type="expression" dxfId="28" priority="13" stopIfTrue="1">
      <formula>IF($AG55&gt;0,$AG55,0)</formula>
    </cfRule>
  </conditionalFormatting>
  <conditionalFormatting sqref="Q55:Q61">
    <cfRule type="cellIs" dxfId="27" priority="2" stopIfTrue="1" operator="equal">
      <formula>IF(SIGN($AH55)=1,$AJ55,0)</formula>
    </cfRule>
    <cfRule type="expression" dxfId="26" priority="3" stopIfTrue="1">
      <formula>IF($AH55&lt;0,$AH55,0)</formula>
    </cfRule>
    <cfRule type="expression" dxfId="25" priority="4" stopIfTrue="1">
      <formula>IF($AH55&gt;0,$AH55,0)</formula>
    </cfRule>
  </conditionalFormatting>
  <conditionalFormatting sqref="R55:R61 T55:T61">
    <cfRule type="cellIs" dxfId="24" priority="25" stopIfTrue="1" operator="lessThan">
      <formula>0</formula>
    </cfRule>
  </conditionalFormatting>
  <conditionalFormatting sqref="S55:S61">
    <cfRule type="cellIs" dxfId="23" priority="5" stopIfTrue="1" operator="equal">
      <formula>IF(SIGN($AI55)=1,$AJ55,0)</formula>
    </cfRule>
    <cfRule type="expression" dxfId="22" priority="6" stopIfTrue="1">
      <formula>IF($AI55&lt;0,$AI55,0)</formula>
    </cfRule>
    <cfRule type="expression" dxfId="21" priority="7" stopIfTrue="1">
      <formula>IF($AI55&gt;0,$AI55,0)</formula>
    </cfRule>
  </conditionalFormatting>
  <conditionalFormatting sqref="Y61">
    <cfRule type="cellIs" dxfId="20" priority="26" operator="greaterThan">
      <formula>#REF!</formula>
    </cfRule>
  </conditionalFormatting>
  <conditionalFormatting sqref="W61">
    <cfRule type="cellIs" dxfId="19" priority="1" operator="greaterThan">
      <formula>#REF!</formula>
    </cfRule>
  </conditionalFormatting>
  <dataValidations count="1">
    <dataValidation type="list" allowBlank="1" showInputMessage="1" showErrorMessage="1" sqref="E44:E49 E55:E60 E22:E27 E11:E16" xr:uid="{354F4D6B-A2B9-4222-975E-1726372FEED8}">
      <formula1>$C$9:$C$38</formula1>
    </dataValidation>
  </dataValidations>
  <printOptions horizontalCentered="1"/>
  <pageMargins left="0.39370078740157483" right="0.39370078740157483" top="0.3543307086614173" bottom="0.3543307086614173" header="0" footer="0"/>
  <pageSetup paperSize="9" scale="56" fitToHeight="0" orientation="portrait" horizontalDpi="4294967294" r:id="rId1"/>
  <headerFooter alignWithMargins="0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errorStyle="information" allowBlank="1" showInputMessage="1" xr:uid="{23A39D43-9D49-4349-875D-5669F9ED65DA}">
          <x14:formula1>
            <xm:f>pomocnicza!$G$2:$G$3</xm:f>
          </x14:formula1>
          <xm:sqref>D44:D49 D33:D38 D22:D27 D11:D16 D55:D60</xm:sqref>
        </x14:dataValidation>
        <x14:dataValidation type="list" allowBlank="1" showInputMessage="1" showErrorMessage="1" xr:uid="{8BD3C299-EF5A-4A55-B9EE-9368F28B8113}">
          <x14:formula1>
            <xm:f>'protokół WAGI'!$C$9:$C$38</xm:f>
          </x14:formula1>
          <xm:sqref>E33:E38</xm:sqref>
        </x14:dataValidation>
        <x14:dataValidation type="list" allowBlank="1" showInputMessage="1" showErrorMessage="1" xr:uid="{2CDB148F-7945-451C-A798-CE351139799A}">
          <x14:formula1>
            <xm:f>pomocnicza!$B$4:$B$31</xm:f>
          </x14:formula1>
          <xm:sqref>B7:P7 B18:P18 B29:P29 B40:P40 B51:P51</xm:sqref>
        </x14:dataValidation>
        <x14:dataValidation type="custom" allowBlank="1" showInputMessage="1" showErrorMessage="1" errorTitle="Stop" error="te dane wpisujesz w arkuszu &quot;protokół wagi&quot;!" xr:uid="{2D430554-6330-441F-A50D-8D2077D36E2C}">
          <x14:formula1>
            <xm:f>Q4='protokół WAGI'!G3:H3</xm:f>
          </x14:formula1>
          <xm:sqref>Q4:W4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2"/>
  <dimension ref="B1:L31"/>
  <sheetViews>
    <sheetView showGridLines="0" topLeftCell="A19" workbookViewId="0">
      <selection activeCell="C20" sqref="C20"/>
    </sheetView>
  </sheetViews>
  <sheetFormatPr defaultRowHeight="12.75"/>
  <cols>
    <col min="2" max="2" width="42.28515625" bestFit="1" customWidth="1"/>
    <col min="3" max="3" width="25.7109375" customWidth="1"/>
  </cols>
  <sheetData>
    <row r="1" spans="2:7">
      <c r="G1" s="76" t="s">
        <v>84</v>
      </c>
    </row>
    <row r="2" spans="2:7">
      <c r="B2" t="s">
        <v>78</v>
      </c>
      <c r="G2" s="76" t="s">
        <v>86</v>
      </c>
    </row>
    <row r="3" spans="2:7">
      <c r="G3" s="76" t="s">
        <v>85</v>
      </c>
    </row>
    <row r="4" spans="2:7" ht="114" customHeight="1">
      <c r="B4" t="s">
        <v>79</v>
      </c>
    </row>
    <row r="5" spans="2:7" ht="114" customHeight="1">
      <c r="B5" t="s">
        <v>80</v>
      </c>
    </row>
    <row r="6" spans="2:7" ht="114" customHeight="1">
      <c r="B6" t="s">
        <v>81</v>
      </c>
    </row>
    <row r="7" spans="2:7" ht="114" customHeight="1">
      <c r="B7" t="s">
        <v>82</v>
      </c>
    </row>
    <row r="8" spans="2:7" ht="114" customHeight="1">
      <c r="B8" t="s">
        <v>83</v>
      </c>
    </row>
    <row r="9" spans="2:7" ht="114" customHeight="1">
      <c r="B9" t="s">
        <v>93</v>
      </c>
    </row>
    <row r="10" spans="2:7" ht="114" customHeight="1">
      <c r="B10" t="s">
        <v>94</v>
      </c>
    </row>
    <row r="11" spans="2:7" ht="114" customHeight="1">
      <c r="B11" t="s">
        <v>796</v>
      </c>
    </row>
    <row r="12" spans="2:7" ht="114" customHeight="1">
      <c r="B12" t="s">
        <v>797</v>
      </c>
    </row>
    <row r="13" spans="2:7" ht="113.25" customHeight="1">
      <c r="B13" t="s">
        <v>913</v>
      </c>
    </row>
    <row r="14" spans="2:7" ht="114" customHeight="1">
      <c r="B14" t="s">
        <v>798</v>
      </c>
    </row>
    <row r="15" spans="2:7" ht="114" customHeight="1">
      <c r="B15" t="s">
        <v>914</v>
      </c>
    </row>
    <row r="16" spans="2:7" ht="114" customHeight="1">
      <c r="B16" t="s">
        <v>915</v>
      </c>
    </row>
    <row r="17" spans="2:12" ht="114" customHeight="1">
      <c r="B17" t="s">
        <v>916</v>
      </c>
    </row>
    <row r="18" spans="2:12" ht="114" customHeight="1">
      <c r="B18" t="s">
        <v>917</v>
      </c>
    </row>
    <row r="19" spans="2:12" ht="114" customHeight="1">
      <c r="B19" t="s">
        <v>918</v>
      </c>
    </row>
    <row r="20" spans="2:12" ht="114" customHeight="1">
      <c r="B20" t="s">
        <v>919</v>
      </c>
      <c r="L20" t="s">
        <v>42</v>
      </c>
    </row>
    <row r="21" spans="2:12" ht="114" customHeight="1">
      <c r="L21" t="s">
        <v>41</v>
      </c>
    </row>
    <row r="22" spans="2:12" ht="114" customHeight="1"/>
    <row r="23" spans="2:12" ht="114" customHeight="1"/>
    <row r="24" spans="2:12" ht="114" customHeight="1"/>
    <row r="25" spans="2:12" ht="114" customHeight="1"/>
    <row r="26" spans="2:12" ht="114" customHeight="1"/>
    <row r="27" spans="2:12" ht="114" customHeight="1"/>
    <row r="28" spans="2:12" ht="114" customHeight="1"/>
    <row r="29" spans="2:12" ht="114" customHeight="1"/>
    <row r="30" spans="2:12" ht="114" customHeight="1"/>
    <row r="31" spans="2:12" ht="114" customHeight="1"/>
  </sheetData>
  <sheetProtection algorithmName="SHA-512" hashValue="USt01S1O2zlZUdx8sGx8R92jKwmT12Wcn2+3zaDw9VYGOk4vcqVnZvMcDbg4+I6iHYDkznBqrGY14OWNsO6Qlg==" saltValue="RlMbcX401/sfvZ4eSYCz7g==" spinCount="100000" sheet="1" objects="1" scenarios="1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31">
    <tabColor rgb="FF92D050"/>
  </sheetPr>
  <dimension ref="A3:AQ30"/>
  <sheetViews>
    <sheetView showGridLines="0" zoomScaleNormal="100" workbookViewId="0">
      <selection activeCell="AK29" sqref="AK29"/>
    </sheetView>
  </sheetViews>
  <sheetFormatPr defaultRowHeight="15"/>
  <cols>
    <col min="1" max="2" width="4.28515625" style="1" customWidth="1"/>
    <col min="3" max="3" width="21.5703125" style="1" customWidth="1"/>
    <col min="4" max="4" width="7" style="1" bestFit="1" customWidth="1"/>
    <col min="5" max="5" width="8" style="1" customWidth="1"/>
    <col min="6" max="6" width="5.7109375" style="1" customWidth="1"/>
    <col min="7" max="7" width="1.85546875" customWidth="1"/>
    <col min="8" max="8" width="5.7109375" customWidth="1"/>
    <col min="9" max="9" width="1.85546875" customWidth="1"/>
    <col min="10" max="10" width="5.7109375" customWidth="1"/>
    <col min="11" max="11" width="1.85546875" customWidth="1"/>
    <col min="12" max="12" width="5.7109375" customWidth="1"/>
    <col min="13" max="13" width="1.85546875" customWidth="1"/>
    <col min="14" max="14" width="5.7109375" customWidth="1"/>
    <col min="15" max="15" width="1.85546875" customWidth="1"/>
    <col min="16" max="16" width="5.7109375" customWidth="1"/>
    <col min="17" max="17" width="1.85546875" customWidth="1"/>
    <col min="18" max="18" width="11.140625" bestFit="1" customWidth="1"/>
    <col min="19" max="19" width="9.5703125" bestFit="1" customWidth="1"/>
    <col min="20" max="20" width="8.42578125" customWidth="1"/>
    <col min="21" max="21" width="7.5703125" bestFit="1" customWidth="1"/>
    <col min="22" max="22" width="9.140625" hidden="1" customWidth="1"/>
    <col min="23" max="23" width="4" hidden="1" customWidth="1"/>
    <col min="24" max="24" width="8.28515625" hidden="1" customWidth="1"/>
    <col min="25" max="25" width="3" hidden="1" customWidth="1"/>
    <col min="26" max="26" width="3.5703125" hidden="1" customWidth="1"/>
    <col min="27" max="27" width="2" hidden="1" customWidth="1"/>
    <col min="28" max="29" width="3" hidden="1" customWidth="1"/>
    <col min="30" max="30" width="3.5703125" hidden="1" customWidth="1"/>
    <col min="31" max="31" width="6.140625" hidden="1" customWidth="1"/>
    <col min="32" max="33" width="6.7109375" hidden="1" customWidth="1"/>
    <col min="34" max="34" width="3" hidden="1" customWidth="1"/>
    <col min="35" max="36" width="4" hidden="1" customWidth="1"/>
    <col min="37" max="37" width="42.7109375" customWidth="1"/>
  </cols>
  <sheetData>
    <row r="3" spans="1:43">
      <c r="C3" s="2" t="s">
        <v>12</v>
      </c>
    </row>
    <row r="5" spans="1:43">
      <c r="C5" s="1" t="s">
        <v>13</v>
      </c>
    </row>
    <row r="6" spans="1:43">
      <c r="C6" s="1" t="s">
        <v>47</v>
      </c>
    </row>
    <row r="7" spans="1:43">
      <c r="C7" s="1" t="s">
        <v>14</v>
      </c>
    </row>
    <row r="8" spans="1:43" ht="9.75" customHeight="1"/>
    <row r="9" spans="1:43">
      <c r="C9" s="1" t="s">
        <v>15</v>
      </c>
    </row>
    <row r="10" spans="1:43">
      <c r="C10" s="1" t="s">
        <v>48</v>
      </c>
    </row>
    <row r="11" spans="1:43">
      <c r="C11" s="1" t="s">
        <v>16</v>
      </c>
    </row>
    <row r="13" spans="1:43" s="5" customFormat="1" ht="22.5" customHeight="1">
      <c r="A13" s="384" t="s">
        <v>59</v>
      </c>
      <c r="B13" s="384"/>
      <c r="C13" s="384"/>
      <c r="D13" s="384"/>
      <c r="E13" s="384"/>
      <c r="F13" s="384"/>
      <c r="G13" s="384"/>
      <c r="H13" s="384"/>
      <c r="I13" s="384"/>
      <c r="J13" s="384"/>
      <c r="K13" s="384"/>
      <c r="L13" s="384"/>
      <c r="M13" s="384"/>
      <c r="N13" s="384"/>
      <c r="O13" s="384"/>
      <c r="P13" s="384"/>
      <c r="Q13" s="384"/>
      <c r="R13" s="384"/>
      <c r="S13" s="384"/>
      <c r="T13" s="384"/>
      <c r="U13" s="384"/>
      <c r="V13" s="385"/>
      <c r="W13" s="385"/>
      <c r="X13" s="385"/>
      <c r="Y13" s="385"/>
      <c r="Z13" s="385"/>
      <c r="AA13" s="385"/>
      <c r="AB13" s="385"/>
      <c r="AC13" s="385"/>
      <c r="AD13" s="385"/>
      <c r="AE13" s="385"/>
      <c r="AF13" s="385"/>
      <c r="AG13" s="385"/>
      <c r="AH13" s="385"/>
      <c r="AI13" s="25"/>
      <c r="AJ13" s="25"/>
      <c r="AQ13" s="14"/>
    </row>
    <row r="14" spans="1:43" s="5" customFormat="1" ht="22.5" customHeight="1">
      <c r="A14" s="386" t="s">
        <v>39</v>
      </c>
      <c r="B14" s="384"/>
      <c r="C14" s="384"/>
      <c r="D14" s="384"/>
      <c r="E14" s="384"/>
      <c r="F14" s="384"/>
      <c r="G14" s="384"/>
      <c r="H14" s="384"/>
      <c r="I14" s="384"/>
      <c r="J14" s="384"/>
      <c r="K14" s="384"/>
      <c r="L14" s="384"/>
      <c r="M14" s="384"/>
      <c r="N14" s="384"/>
      <c r="O14" s="384"/>
      <c r="P14" s="384"/>
      <c r="Q14" s="384"/>
      <c r="R14" s="384"/>
      <c r="S14" s="384"/>
      <c r="T14" s="384"/>
      <c r="U14" s="384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5"/>
      <c r="AJ14" s="25"/>
      <c r="AK14" s="77" t="s">
        <v>69</v>
      </c>
      <c r="AQ14" s="14"/>
    </row>
    <row r="15" spans="1:43" s="20" customFormat="1" ht="9" customHeight="1">
      <c r="A15" s="22"/>
      <c r="B15" s="22"/>
      <c r="K15" s="59"/>
      <c r="L15" s="59"/>
      <c r="U15" s="30"/>
      <c r="V15" s="387"/>
      <c r="W15" s="387"/>
      <c r="X15" s="387"/>
      <c r="Y15" s="387"/>
      <c r="Z15" s="387"/>
      <c r="AA15" s="387"/>
      <c r="AB15" s="387"/>
      <c r="AC15" s="387"/>
      <c r="AD15" s="387"/>
      <c r="AE15" s="387"/>
      <c r="AF15" s="387"/>
      <c r="AG15" s="387"/>
      <c r="AH15" s="387"/>
      <c r="AI15" s="24"/>
      <c r="AJ15" s="24"/>
    </row>
    <row r="16" spans="1:43" s="29" customFormat="1" ht="17.25" customHeight="1">
      <c r="A16" s="28"/>
      <c r="B16" s="28"/>
      <c r="C16" s="57"/>
      <c r="D16" s="28"/>
      <c r="E16" s="388"/>
      <c r="F16" s="388"/>
      <c r="G16" s="28"/>
      <c r="H16" s="28"/>
      <c r="I16" s="28"/>
      <c r="J16" s="28"/>
      <c r="K16" s="28"/>
      <c r="L16" s="28"/>
      <c r="M16" s="389"/>
      <c r="N16" s="389"/>
      <c r="O16" s="389"/>
      <c r="P16" s="389"/>
      <c r="Q16" s="389"/>
      <c r="R16" s="389"/>
      <c r="S16" s="389"/>
      <c r="T16" s="58">
        <v>2021</v>
      </c>
      <c r="U16" s="31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K16" s="11" t="s">
        <v>54</v>
      </c>
    </row>
    <row r="17" spans="1:37" s="10" customFormat="1" ht="18" customHeight="1">
      <c r="A17" s="6"/>
      <c r="B17" s="6"/>
      <c r="C17" s="61" t="s">
        <v>30</v>
      </c>
      <c r="D17" s="316" t="s">
        <v>28</v>
      </c>
      <c r="E17" s="316"/>
      <c r="F17" s="316"/>
      <c r="G17" s="316"/>
      <c r="H17" s="316"/>
      <c r="I17" s="316"/>
      <c r="J17" s="62"/>
      <c r="K17" s="62"/>
      <c r="L17" s="62"/>
      <c r="M17" s="316" t="s">
        <v>29</v>
      </c>
      <c r="N17" s="316"/>
      <c r="O17" s="316"/>
      <c r="P17" s="316"/>
      <c r="Q17" s="316"/>
      <c r="R17" s="316"/>
      <c r="S17" s="316"/>
      <c r="T17" s="316"/>
      <c r="U17" s="63"/>
      <c r="X17" s="64"/>
      <c r="Y17" s="19"/>
      <c r="Z17" s="19"/>
      <c r="AA17" s="19"/>
      <c r="AB17" s="19"/>
      <c r="AC17" s="19"/>
      <c r="AD17" s="19"/>
      <c r="AE17" s="19"/>
      <c r="AF17" s="19"/>
      <c r="AG17" s="7"/>
      <c r="AH17" s="65"/>
      <c r="AI17" s="65"/>
      <c r="AJ17" s="65"/>
    </row>
    <row r="18" spans="1:37" s="15" customFormat="1" ht="15" customHeight="1">
      <c r="A18" s="373" t="s">
        <v>31</v>
      </c>
      <c r="B18" s="373"/>
      <c r="C18" s="373"/>
      <c r="D18" s="373"/>
      <c r="E18" s="373"/>
      <c r="F18" s="373"/>
      <c r="G18" s="373"/>
      <c r="H18" s="373"/>
      <c r="I18" s="373"/>
      <c r="J18" s="373"/>
      <c r="K18" s="373"/>
      <c r="L18" s="373"/>
      <c r="M18" s="373"/>
      <c r="N18" s="78" t="s">
        <v>64</v>
      </c>
      <c r="O18" s="33"/>
      <c r="P18" s="32"/>
      <c r="Q18" s="33"/>
      <c r="R18" s="32"/>
      <c r="S18" s="32"/>
      <c r="T18" s="32"/>
      <c r="U18" s="34"/>
      <c r="X18" s="16"/>
      <c r="Y18" s="17"/>
      <c r="Z18" s="17"/>
      <c r="AA18" s="17"/>
      <c r="AB18" s="18"/>
      <c r="AC18" s="17"/>
      <c r="AD18" s="17"/>
      <c r="AE18" s="17"/>
      <c r="AF18" s="18"/>
      <c r="AG18" s="83"/>
      <c r="AH18" s="26"/>
      <c r="AI18" s="26"/>
      <c r="AJ18" s="26"/>
    </row>
    <row r="19" spans="1:37" ht="15.75" thickBot="1">
      <c r="AK19" s="79" t="s">
        <v>66</v>
      </c>
    </row>
    <row r="20" spans="1:37" s="5" customFormat="1" ht="11.25" customHeight="1">
      <c r="A20" s="380" t="s">
        <v>22</v>
      </c>
      <c r="B20" s="382" t="s">
        <v>40</v>
      </c>
      <c r="C20" s="374" t="s">
        <v>0</v>
      </c>
      <c r="D20" s="376" t="s">
        <v>1</v>
      </c>
      <c r="E20" s="378" t="s">
        <v>3</v>
      </c>
      <c r="F20" s="392" t="s">
        <v>4</v>
      </c>
      <c r="G20" s="393"/>
      <c r="H20" s="393"/>
      <c r="I20" s="393"/>
      <c r="J20" s="393"/>
      <c r="K20" s="394"/>
      <c r="L20" s="392" t="s">
        <v>5</v>
      </c>
      <c r="M20" s="393"/>
      <c r="N20" s="393"/>
      <c r="O20" s="393"/>
      <c r="P20" s="393"/>
      <c r="Q20" s="394"/>
      <c r="R20" s="378" t="s">
        <v>6</v>
      </c>
      <c r="S20" s="35" t="s">
        <v>76</v>
      </c>
      <c r="T20" s="390" t="s">
        <v>37</v>
      </c>
      <c r="U20" s="390" t="s">
        <v>38</v>
      </c>
      <c r="X20" s="9"/>
      <c r="Y20" s="36"/>
      <c r="Z20" s="36"/>
      <c r="AA20" s="36"/>
      <c r="AB20" s="37"/>
      <c r="AC20" s="36"/>
      <c r="AD20" s="36"/>
      <c r="AE20" s="36"/>
    </row>
    <row r="21" spans="1:37" s="5" customFormat="1" ht="19.5" customHeight="1">
      <c r="A21" s="381"/>
      <c r="B21" s="383"/>
      <c r="C21" s="375"/>
      <c r="D21" s="377"/>
      <c r="E21" s="379"/>
      <c r="F21" s="398">
        <v>1</v>
      </c>
      <c r="G21" s="399"/>
      <c r="H21" s="396">
        <v>2</v>
      </c>
      <c r="I21" s="399"/>
      <c r="J21" s="396">
        <v>3</v>
      </c>
      <c r="K21" s="397"/>
      <c r="L21" s="398">
        <v>1</v>
      </c>
      <c r="M21" s="399"/>
      <c r="N21" s="396">
        <v>2</v>
      </c>
      <c r="O21" s="399"/>
      <c r="P21" s="396">
        <v>3</v>
      </c>
      <c r="Q21" s="397"/>
      <c r="R21" s="379"/>
      <c r="S21" s="38" t="s">
        <v>77</v>
      </c>
      <c r="T21" s="395"/>
      <c r="U21" s="391"/>
      <c r="X21" s="9"/>
      <c r="Y21" s="36"/>
      <c r="Z21" s="36"/>
      <c r="AA21" s="36"/>
      <c r="AB21" s="37" t="s">
        <v>61</v>
      </c>
      <c r="AC21" s="36"/>
      <c r="AD21" s="36"/>
      <c r="AE21" s="36"/>
      <c r="AF21" s="5" t="s">
        <v>62</v>
      </c>
      <c r="AG21" s="5" t="s">
        <v>63</v>
      </c>
      <c r="AH21" s="5" t="s">
        <v>34</v>
      </c>
      <c r="AI21" s="5" t="s">
        <v>35</v>
      </c>
      <c r="AJ21" s="5" t="s">
        <v>36</v>
      </c>
    </row>
    <row r="22" spans="1:37" s="14" customFormat="1" ht="15.75" customHeight="1">
      <c r="A22" s="39">
        <v>1</v>
      </c>
      <c r="B22" s="66" t="s">
        <v>41</v>
      </c>
      <c r="C22" s="40" t="s">
        <v>45</v>
      </c>
      <c r="D22" s="41">
        <v>2000</v>
      </c>
      <c r="E22" s="42">
        <v>66</v>
      </c>
      <c r="F22" s="43">
        <v>75</v>
      </c>
      <c r="G22" s="44" t="s">
        <v>10</v>
      </c>
      <c r="H22" s="45">
        <v>78</v>
      </c>
      <c r="I22" s="46" t="s">
        <v>11</v>
      </c>
      <c r="J22" s="43">
        <v>79</v>
      </c>
      <c r="K22" s="47"/>
      <c r="L22" s="48">
        <v>85</v>
      </c>
      <c r="M22" s="49" t="s">
        <v>10</v>
      </c>
      <c r="N22" s="50">
        <v>87</v>
      </c>
      <c r="O22" s="49" t="s">
        <v>11</v>
      </c>
      <c r="P22" s="50" t="s">
        <v>65</v>
      </c>
      <c r="Q22" s="51"/>
      <c r="R22" s="52">
        <f>IF(E22="","",(AB22+AF22))</f>
        <v>160</v>
      </c>
      <c r="S22" s="53">
        <f>IF(D22="","",IF(($T$4-D22)&lt;16,35,IF(($T$4-D22)&lt;18,25,IF(($T$4-D22)&gt;20,0,15))))</f>
        <v>35</v>
      </c>
      <c r="T22" s="54">
        <f>IF(E22="","",ROUND(X22*AJ22*W22,1)+S22)</f>
        <v>261.89999999999998</v>
      </c>
      <c r="U22" s="54">
        <f>IF(E22=""," ",ROUND(X22*R22,2)*W22+IF(AB22=0,0,IF(AF22=0,0,S22)))</f>
        <v>253.67</v>
      </c>
      <c r="W22" s="14">
        <f>IF(A22="K",1.4,1)</f>
        <v>1</v>
      </c>
      <c r="X22" s="55">
        <f>IF(E22&lt;175.508,10^(0.75194503*((LOG10(E22/175.508))^2)),1)</f>
        <v>1.3666655098023144</v>
      </c>
      <c r="Y22" s="12">
        <f>IF(G22="z",F22,IF(G22="x",F22*(-1),0))</f>
        <v>75</v>
      </c>
      <c r="Z22" s="12">
        <f>IF(I22="z",H22,IF(I22="x",H22*(-1),0))</f>
        <v>-78</v>
      </c>
      <c r="AA22" s="12">
        <f>IF(K22="z",J22,IF(K22="x",J22*(-1),0))</f>
        <v>0</v>
      </c>
      <c r="AB22" s="13">
        <f>IF(AND(Y22&lt;0,Z22&lt;0,AA22&lt;0),0,MAX(Y22:AA22))</f>
        <v>75</v>
      </c>
      <c r="AC22" s="12">
        <f>IF(M22="z",L22,IF(M22="x",L22*(-1),0))</f>
        <v>85</v>
      </c>
      <c r="AD22" s="12">
        <f>IF(O22="z",N22,IF(O22="x",N22*(-1),0))</f>
        <v>-87</v>
      </c>
      <c r="AE22" s="12">
        <f>IF(Q22="z",P22,IF(Q22="x",P22*(-1),0))</f>
        <v>0</v>
      </c>
      <c r="AF22" s="13">
        <f>IF(AND(AC22&lt;0,AD22&lt;0,AE22&lt;0),0,MAX(AC22:AE22))</f>
        <v>85</v>
      </c>
      <c r="AG22" s="82">
        <f>AB22+AF22</f>
        <v>160</v>
      </c>
      <c r="AH22" s="27">
        <f>IF(ISTEXT(K22),AB22,LARGE(F22:J22,1))</f>
        <v>79</v>
      </c>
      <c r="AI22" s="27">
        <f>IF(ISTEXT(Q22),AF22,LARGE(L22:P22,1))</f>
        <v>87</v>
      </c>
      <c r="AJ22" s="27">
        <f>AH22+AI22</f>
        <v>166</v>
      </c>
    </row>
    <row r="23" spans="1:37" s="14" customFormat="1" ht="15.75" customHeight="1">
      <c r="A23" s="39">
        <v>2</v>
      </c>
      <c r="B23" s="66" t="s">
        <v>42</v>
      </c>
      <c r="C23" s="40" t="s">
        <v>46</v>
      </c>
      <c r="D23" s="41">
        <v>2000</v>
      </c>
      <c r="E23" s="42">
        <v>62</v>
      </c>
      <c r="F23" s="43">
        <v>95</v>
      </c>
      <c r="G23" s="44"/>
      <c r="H23" s="45"/>
      <c r="I23" s="44"/>
      <c r="J23" s="43"/>
      <c r="K23" s="56"/>
      <c r="L23" s="48">
        <v>120</v>
      </c>
      <c r="M23" s="49"/>
      <c r="N23" s="50"/>
      <c r="O23" s="49"/>
      <c r="P23" s="43"/>
      <c r="Q23" s="51"/>
      <c r="R23" s="52">
        <f>IF(E23="","",(AB23+AF23))</f>
        <v>0</v>
      </c>
      <c r="S23" s="53">
        <f>IF(D23="","",IF(($T$4-D23)&lt;16,35,IF(($T$4-D23)&lt;18,25,IF(($T$4-D23)&gt;20,0,15))))</f>
        <v>35</v>
      </c>
      <c r="T23" s="54">
        <f>IF(E23="","",ROUND(X23*AJ23*W23,1)+S23)</f>
        <v>341.2</v>
      </c>
      <c r="U23" s="54">
        <f>IF(E23=""," ",ROUND(X23*R23,2)*W23+IF(AB23=0,0,IF(AF23=0,0,S23)))</f>
        <v>0</v>
      </c>
      <c r="W23" s="14">
        <f>IF(A23="K",1.4,1)</f>
        <v>1</v>
      </c>
      <c r="X23" s="55">
        <f>IF(E23&lt;175.508,10^(0.75194503*((LOG10(E23/175.508))^2)),1)</f>
        <v>1.4241671430352294</v>
      </c>
      <c r="Y23" s="12">
        <f>IF(G23="z",F23,IF(G23="x",F23*(-1),0))</f>
        <v>0</v>
      </c>
      <c r="Z23" s="12">
        <f>IF(I23="z",H23,IF(I23="x",H23*(-1),0))</f>
        <v>0</v>
      </c>
      <c r="AA23" s="12">
        <f>IF(K23="z",J23,IF(K23="x",J23*(-1),0))</f>
        <v>0</v>
      </c>
      <c r="AB23" s="13">
        <f>IF(AND(Y23&lt;0,Z23&lt;0,AA23&lt;0),0,MAX(Y23:AA23))</f>
        <v>0</v>
      </c>
      <c r="AC23" s="12">
        <f>IF(M23="z",L23,IF(M23="x",L23*(-1),0))</f>
        <v>0</v>
      </c>
      <c r="AD23" s="12">
        <f>IF(O23="z",N23,IF(O23="x",N23*(-1),0))</f>
        <v>0</v>
      </c>
      <c r="AE23" s="12">
        <f>IF(Q23="z",P23,IF(Q23="x",P23*(-1),0))</f>
        <v>0</v>
      </c>
      <c r="AF23" s="13">
        <f>IF(AND(AC23&lt;0,AD23&lt;0,AE23&lt;0),0,MAX(AC23:AE23))</f>
        <v>0</v>
      </c>
      <c r="AG23" s="82">
        <f>AB23+AF23</f>
        <v>0</v>
      </c>
      <c r="AH23" s="27">
        <f>IF(ISTEXT(K23),AB23,LARGE(F23:J23,1))</f>
        <v>95</v>
      </c>
      <c r="AI23" s="27">
        <f>IF(ISTEXT(Q23),AF23,LARGE(L23:P23,1))</f>
        <v>120</v>
      </c>
      <c r="AJ23" s="27">
        <f>AH23+AI23</f>
        <v>215</v>
      </c>
    </row>
    <row r="25" spans="1:37">
      <c r="A25" s="1" t="s">
        <v>72</v>
      </c>
      <c r="G25" s="4" t="s">
        <v>10</v>
      </c>
      <c r="I25" s="85" t="s">
        <v>11</v>
      </c>
      <c r="J25" s="2"/>
      <c r="K25" s="86" t="s">
        <v>17</v>
      </c>
      <c r="L25" s="3"/>
      <c r="N25" s="3"/>
      <c r="R25" s="76" t="s">
        <v>50</v>
      </c>
      <c r="AK25" s="76" t="s">
        <v>52</v>
      </c>
    </row>
    <row r="26" spans="1:37" ht="29.25" customHeight="1">
      <c r="F26" s="371" t="s">
        <v>73</v>
      </c>
      <c r="G26" s="371"/>
      <c r="H26" s="372" t="s">
        <v>74</v>
      </c>
      <c r="I26" s="372"/>
      <c r="N26" s="79" t="s">
        <v>67</v>
      </c>
      <c r="T26" s="76" t="s">
        <v>51</v>
      </c>
    </row>
    <row r="27" spans="1:37">
      <c r="C27" s="1" t="s">
        <v>68</v>
      </c>
    </row>
    <row r="28" spans="1:37">
      <c r="C28" s="1" t="s">
        <v>53</v>
      </c>
    </row>
    <row r="29" spans="1:37">
      <c r="C29" s="1" t="s">
        <v>55</v>
      </c>
    </row>
    <row r="30" spans="1:37">
      <c r="C30" s="1" t="s">
        <v>56</v>
      </c>
    </row>
  </sheetData>
  <mergeCells count="27">
    <mergeCell ref="U20:U21"/>
    <mergeCell ref="F20:K20"/>
    <mergeCell ref="L20:Q20"/>
    <mergeCell ref="R20:R21"/>
    <mergeCell ref="T20:T21"/>
    <mergeCell ref="P21:Q21"/>
    <mergeCell ref="F21:G21"/>
    <mergeCell ref="H21:I21"/>
    <mergeCell ref="J21:K21"/>
    <mergeCell ref="L21:M21"/>
    <mergeCell ref="N21:O21"/>
    <mergeCell ref="A13:U13"/>
    <mergeCell ref="V13:AH13"/>
    <mergeCell ref="A14:U14"/>
    <mergeCell ref="V15:AH15"/>
    <mergeCell ref="E16:F16"/>
    <mergeCell ref="M16:S16"/>
    <mergeCell ref="F26:G26"/>
    <mergeCell ref="H26:I26"/>
    <mergeCell ref="D17:I17"/>
    <mergeCell ref="M17:T17"/>
    <mergeCell ref="A18:M18"/>
    <mergeCell ref="C20:C21"/>
    <mergeCell ref="D20:D21"/>
    <mergeCell ref="E20:E21"/>
    <mergeCell ref="A20:A21"/>
    <mergeCell ref="B20:B21"/>
  </mergeCells>
  <phoneticPr fontId="15" type="noConversion"/>
  <conditionalFormatting sqref="F22:F23">
    <cfRule type="expression" dxfId="18" priority="10" stopIfTrue="1">
      <formula>IF($Y22&lt;0,Y22,0)</formula>
    </cfRule>
    <cfRule type="cellIs" dxfId="17" priority="11" stopIfTrue="1" operator="equal">
      <formula>IF(SIGN($Y22)=1,$AB22,0)</formula>
    </cfRule>
    <cfRule type="expression" dxfId="16" priority="12" stopIfTrue="1">
      <formula>IF($Y22&gt;0,$Y22,0)</formula>
    </cfRule>
  </conditionalFormatting>
  <conditionalFormatting sqref="G22:G23 I22:I23 M22:M23 O22:O23 Q22:Q23 K23">
    <cfRule type="cellIs" dxfId="15" priority="25" stopIfTrue="1" operator="lessThan">
      <formula>0</formula>
    </cfRule>
  </conditionalFormatting>
  <conditionalFormatting sqref="H22:H23">
    <cfRule type="cellIs" dxfId="14" priority="1" stopIfTrue="1" operator="equal">
      <formula>IF(SIGN($Z22)=1,$AB22,0)</formula>
    </cfRule>
    <cfRule type="expression" dxfId="13" priority="2" stopIfTrue="1">
      <formula>IF($Z22&lt;0,$Z22,0)</formula>
    </cfRule>
    <cfRule type="expression" dxfId="12" priority="3" stopIfTrue="1">
      <formula>IF($Z22&gt;0,$Z22,0)</formula>
    </cfRule>
  </conditionalFormatting>
  <conditionalFormatting sqref="J22:J23">
    <cfRule type="expression" dxfId="11" priority="4" stopIfTrue="1">
      <formula>IF($AA22&lt;0,$AA22,0)</formula>
    </cfRule>
    <cfRule type="cellIs" dxfId="10" priority="5" stopIfTrue="1" operator="equal">
      <formula>IF(SIGN($AA22)=1,$AB22,0)</formula>
    </cfRule>
    <cfRule type="expression" dxfId="9" priority="6" stopIfTrue="1">
      <formula>IF($AA22&gt;0,$AA22,0)</formula>
    </cfRule>
  </conditionalFormatting>
  <conditionalFormatting sqref="L22:L23">
    <cfRule type="cellIs" dxfId="8" priority="7" stopIfTrue="1" operator="equal">
      <formula>IF(SIGN($AC22)=1,$AF22,0)</formula>
    </cfRule>
    <cfRule type="expression" dxfId="7" priority="8" stopIfTrue="1">
      <formula>IF($AC22&lt;0,$AC22,0)</formula>
    </cfRule>
    <cfRule type="expression" dxfId="6" priority="9" stopIfTrue="1">
      <formula>IF($AC22&gt;0,$AC22,0)</formula>
    </cfRule>
  </conditionalFormatting>
  <conditionalFormatting sqref="N22:N23">
    <cfRule type="cellIs" dxfId="5" priority="22" stopIfTrue="1" operator="equal">
      <formula>IF(SIGN($AD22)=1,$AF22,0)</formula>
    </cfRule>
    <cfRule type="expression" dxfId="4" priority="23" stopIfTrue="1">
      <formula>IF($AD22&lt;0,$AD22,0)</formula>
    </cfRule>
    <cfRule type="expression" dxfId="3" priority="24" stopIfTrue="1">
      <formula>IF($AD22&gt;0,$AD22,0)</formula>
    </cfRule>
  </conditionalFormatting>
  <conditionalFormatting sqref="P22:P23">
    <cfRule type="cellIs" dxfId="2" priority="19" stopIfTrue="1" operator="equal">
      <formula>IF(SIGN($AE22)=1,$AF22,0)</formula>
    </cfRule>
    <cfRule type="expression" dxfId="1" priority="20" stopIfTrue="1">
      <formula>IF($AE22&lt;0,$AE22,0)</formula>
    </cfRule>
    <cfRule type="expression" dxfId="0" priority="21" stopIfTrue="1">
      <formula>IF($AE22&gt;0,$AE22,0)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3"/>
  <dimension ref="A1:H723"/>
  <sheetViews>
    <sheetView topLeftCell="A703" workbookViewId="0">
      <selection activeCell="D728" sqref="D728"/>
    </sheetView>
  </sheetViews>
  <sheetFormatPr defaultRowHeight="12.75"/>
  <cols>
    <col min="1" max="1" width="26.140625" bestFit="1" customWidth="1"/>
    <col min="2" max="2" width="17.28515625" bestFit="1" customWidth="1"/>
    <col min="3" max="3" width="7.28515625" bestFit="1" customWidth="1"/>
    <col min="4" max="4" width="46.5703125" bestFit="1" customWidth="1"/>
    <col min="5" max="5" width="18.85546875" style="88" bestFit="1" customWidth="1"/>
    <col min="6" max="6" width="16.5703125" bestFit="1" customWidth="1"/>
    <col min="7" max="7" width="11.28515625" bestFit="1" customWidth="1"/>
  </cols>
  <sheetData>
    <row r="1" spans="1:8" ht="15">
      <c r="A1" s="175" t="s">
        <v>100</v>
      </c>
      <c r="B1" s="175" t="s">
        <v>101</v>
      </c>
      <c r="C1" s="175" t="s">
        <v>84</v>
      </c>
      <c r="D1" s="175" t="s">
        <v>102</v>
      </c>
      <c r="E1" s="175" t="s">
        <v>103</v>
      </c>
      <c r="F1" s="175" t="s">
        <v>104</v>
      </c>
      <c r="G1" t="s">
        <v>99</v>
      </c>
      <c r="H1" s="175" t="s">
        <v>800</v>
      </c>
    </row>
    <row r="2" spans="1:8" ht="15">
      <c r="A2" t="s">
        <v>105</v>
      </c>
      <c r="B2">
        <v>2007</v>
      </c>
      <c r="C2" t="s">
        <v>86</v>
      </c>
      <c r="D2" t="s">
        <v>106</v>
      </c>
      <c r="E2" s="88">
        <v>45358</v>
      </c>
      <c r="F2" s="176">
        <v>10004777</v>
      </c>
      <c r="G2" s="177" t="s">
        <v>86</v>
      </c>
      <c r="H2" t="s">
        <v>802</v>
      </c>
    </row>
    <row r="3" spans="1:8" ht="15">
      <c r="A3" t="s">
        <v>107</v>
      </c>
      <c r="B3">
        <v>2006</v>
      </c>
      <c r="C3" t="s">
        <v>85</v>
      </c>
      <c r="D3" t="s">
        <v>106</v>
      </c>
      <c r="E3" s="88">
        <v>45358</v>
      </c>
      <c r="F3" s="176">
        <v>10003442</v>
      </c>
      <c r="G3" s="177" t="s">
        <v>85</v>
      </c>
      <c r="H3" t="s">
        <v>802</v>
      </c>
    </row>
    <row r="4" spans="1:8" ht="15">
      <c r="A4" t="s">
        <v>108</v>
      </c>
      <c r="B4">
        <v>2001</v>
      </c>
      <c r="C4" t="s">
        <v>86</v>
      </c>
      <c r="D4" t="s">
        <v>106</v>
      </c>
      <c r="E4" s="88">
        <v>45358</v>
      </c>
      <c r="F4" s="176">
        <v>10000334</v>
      </c>
      <c r="G4" s="177" t="s">
        <v>86</v>
      </c>
      <c r="H4" t="s">
        <v>802</v>
      </c>
    </row>
    <row r="5" spans="1:8" ht="15">
      <c r="A5" t="s">
        <v>803</v>
      </c>
      <c r="B5">
        <v>2006</v>
      </c>
      <c r="C5" t="s">
        <v>85</v>
      </c>
      <c r="D5" t="s">
        <v>106</v>
      </c>
      <c r="E5" s="88">
        <v>45358</v>
      </c>
      <c r="F5" s="176">
        <v>10003945</v>
      </c>
      <c r="G5" s="177" t="s">
        <v>85</v>
      </c>
      <c r="H5" t="s">
        <v>802</v>
      </c>
    </row>
    <row r="6" spans="1:8" ht="15">
      <c r="A6" t="s">
        <v>804</v>
      </c>
      <c r="B6">
        <v>2009</v>
      </c>
      <c r="C6" t="s">
        <v>86</v>
      </c>
      <c r="D6" t="s">
        <v>106</v>
      </c>
      <c r="E6" s="88">
        <v>45358</v>
      </c>
      <c r="F6" s="176">
        <v>10005032</v>
      </c>
      <c r="G6" s="177" t="s">
        <v>86</v>
      </c>
      <c r="H6" t="s">
        <v>802</v>
      </c>
    </row>
    <row r="7" spans="1:8" ht="15">
      <c r="A7" t="s">
        <v>109</v>
      </c>
      <c r="B7">
        <v>2009</v>
      </c>
      <c r="C7" t="s">
        <v>85</v>
      </c>
      <c r="D7" t="s">
        <v>106</v>
      </c>
      <c r="E7" s="88">
        <v>45358</v>
      </c>
      <c r="F7" s="176">
        <v>10004543</v>
      </c>
      <c r="G7" s="177" t="s">
        <v>85</v>
      </c>
      <c r="H7" t="s">
        <v>802</v>
      </c>
    </row>
    <row r="8" spans="1:8" ht="15">
      <c r="A8" t="s">
        <v>110</v>
      </c>
      <c r="B8">
        <v>2006</v>
      </c>
      <c r="C8" t="s">
        <v>85</v>
      </c>
      <c r="D8" t="s">
        <v>106</v>
      </c>
      <c r="E8" s="88">
        <v>45358</v>
      </c>
      <c r="F8" s="176">
        <v>10003294</v>
      </c>
      <c r="G8" s="177" t="s">
        <v>85</v>
      </c>
      <c r="H8" t="s">
        <v>802</v>
      </c>
    </row>
    <row r="9" spans="1:8" ht="15">
      <c r="A9" t="s">
        <v>111</v>
      </c>
      <c r="B9">
        <v>2006</v>
      </c>
      <c r="C9" t="s">
        <v>85</v>
      </c>
      <c r="D9" t="s">
        <v>106</v>
      </c>
      <c r="E9" s="88">
        <v>45358</v>
      </c>
      <c r="F9" s="176">
        <v>10003295</v>
      </c>
      <c r="G9" s="177" t="s">
        <v>85</v>
      </c>
      <c r="H9" t="s">
        <v>802</v>
      </c>
    </row>
    <row r="10" spans="1:8" ht="15">
      <c r="A10" t="s">
        <v>112</v>
      </c>
      <c r="B10">
        <v>2006</v>
      </c>
      <c r="C10" t="s">
        <v>85</v>
      </c>
      <c r="D10" t="s">
        <v>106</v>
      </c>
      <c r="E10" s="88">
        <v>45358</v>
      </c>
      <c r="F10" s="176">
        <v>10003959</v>
      </c>
      <c r="G10" s="177" t="s">
        <v>85</v>
      </c>
      <c r="H10" t="s">
        <v>802</v>
      </c>
    </row>
    <row r="11" spans="1:8" ht="15">
      <c r="A11" t="s">
        <v>113</v>
      </c>
      <c r="B11">
        <v>2001</v>
      </c>
      <c r="C11" t="s">
        <v>85</v>
      </c>
      <c r="D11" t="s">
        <v>106</v>
      </c>
      <c r="E11" s="88">
        <v>45358</v>
      </c>
      <c r="F11" s="176">
        <v>10001680</v>
      </c>
      <c r="G11" s="177" t="s">
        <v>85</v>
      </c>
      <c r="H11" t="s">
        <v>802</v>
      </c>
    </row>
    <row r="12" spans="1:8" ht="15">
      <c r="A12" t="s">
        <v>114</v>
      </c>
      <c r="B12">
        <v>2006</v>
      </c>
      <c r="C12" t="s">
        <v>85</v>
      </c>
      <c r="D12" t="s">
        <v>115</v>
      </c>
      <c r="E12" s="88">
        <v>45356</v>
      </c>
      <c r="F12" s="176">
        <v>10004932</v>
      </c>
      <c r="G12" s="177" t="s">
        <v>85</v>
      </c>
      <c r="H12" t="s">
        <v>802</v>
      </c>
    </row>
    <row r="13" spans="1:8" ht="15">
      <c r="A13" t="s">
        <v>116</v>
      </c>
      <c r="B13">
        <v>2005</v>
      </c>
      <c r="C13" t="s">
        <v>85</v>
      </c>
      <c r="D13" t="s">
        <v>115</v>
      </c>
      <c r="E13" s="88">
        <v>45356</v>
      </c>
      <c r="F13" s="176">
        <v>10004214</v>
      </c>
      <c r="G13" s="177" t="s">
        <v>85</v>
      </c>
      <c r="H13" t="s">
        <v>802</v>
      </c>
    </row>
    <row r="14" spans="1:8" ht="15">
      <c r="A14" t="s">
        <v>117</v>
      </c>
      <c r="B14">
        <v>2009</v>
      </c>
      <c r="C14" t="s">
        <v>86</v>
      </c>
      <c r="D14" t="s">
        <v>115</v>
      </c>
      <c r="E14" s="88">
        <v>45356</v>
      </c>
      <c r="F14" s="176">
        <v>10004493</v>
      </c>
      <c r="G14" s="177" t="s">
        <v>86</v>
      </c>
      <c r="H14" t="s">
        <v>802</v>
      </c>
    </row>
    <row r="15" spans="1:8" ht="15">
      <c r="A15" t="s">
        <v>118</v>
      </c>
      <c r="B15">
        <v>2004</v>
      </c>
      <c r="C15" t="s">
        <v>86</v>
      </c>
      <c r="D15" t="s">
        <v>115</v>
      </c>
      <c r="E15" s="88">
        <v>45356</v>
      </c>
      <c r="F15" s="176">
        <v>10003447</v>
      </c>
      <c r="G15" s="177" t="s">
        <v>86</v>
      </c>
      <c r="H15" t="s">
        <v>802</v>
      </c>
    </row>
    <row r="16" spans="1:8" ht="15">
      <c r="A16" t="s">
        <v>119</v>
      </c>
      <c r="B16">
        <v>2005</v>
      </c>
      <c r="C16" t="s">
        <v>85</v>
      </c>
      <c r="D16" t="s">
        <v>115</v>
      </c>
      <c r="E16" s="88">
        <v>45356</v>
      </c>
      <c r="F16" s="176">
        <v>10003445</v>
      </c>
      <c r="G16" s="177" t="s">
        <v>85</v>
      </c>
      <c r="H16" t="s">
        <v>802</v>
      </c>
    </row>
    <row r="17" spans="1:8" ht="15">
      <c r="A17" t="s">
        <v>120</v>
      </c>
      <c r="B17">
        <v>2007</v>
      </c>
      <c r="C17" t="s">
        <v>85</v>
      </c>
      <c r="D17" t="s">
        <v>115</v>
      </c>
      <c r="E17" s="88">
        <v>45356</v>
      </c>
      <c r="F17" s="176">
        <v>10004211</v>
      </c>
      <c r="G17" s="177" t="s">
        <v>85</v>
      </c>
      <c r="H17" t="s">
        <v>802</v>
      </c>
    </row>
    <row r="18" spans="1:8" ht="15">
      <c r="A18" t="s">
        <v>805</v>
      </c>
      <c r="B18">
        <v>2011</v>
      </c>
      <c r="C18" t="s">
        <v>85</v>
      </c>
      <c r="D18" t="s">
        <v>115</v>
      </c>
      <c r="E18" s="88">
        <v>45356</v>
      </c>
      <c r="F18" s="176">
        <v>10004971</v>
      </c>
      <c r="G18" s="177" t="s">
        <v>85</v>
      </c>
      <c r="H18" t="s">
        <v>802</v>
      </c>
    </row>
    <row r="19" spans="1:8" ht="15">
      <c r="A19" t="s">
        <v>121</v>
      </c>
      <c r="B19">
        <v>2008</v>
      </c>
      <c r="C19" t="s">
        <v>86</v>
      </c>
      <c r="D19" t="s">
        <v>115</v>
      </c>
      <c r="E19" s="88">
        <v>45356</v>
      </c>
      <c r="F19" s="176">
        <v>10004778</v>
      </c>
      <c r="G19" s="177" t="s">
        <v>86</v>
      </c>
      <c r="H19" t="s">
        <v>802</v>
      </c>
    </row>
    <row r="20" spans="1:8" ht="15">
      <c r="A20" t="s">
        <v>122</v>
      </c>
      <c r="B20">
        <v>2010</v>
      </c>
      <c r="C20" t="s">
        <v>86</v>
      </c>
      <c r="D20" t="s">
        <v>123</v>
      </c>
      <c r="E20" s="88">
        <v>45351</v>
      </c>
      <c r="F20" s="176">
        <v>10004779</v>
      </c>
      <c r="G20" s="177" t="s">
        <v>86</v>
      </c>
      <c r="H20" t="s">
        <v>802</v>
      </c>
    </row>
    <row r="21" spans="1:8" ht="15">
      <c r="A21" t="s">
        <v>806</v>
      </c>
      <c r="B21">
        <v>2007</v>
      </c>
      <c r="C21" t="s">
        <v>86</v>
      </c>
      <c r="D21" t="s">
        <v>123</v>
      </c>
      <c r="E21" s="88">
        <v>45350</v>
      </c>
      <c r="F21" s="176">
        <v>10004999</v>
      </c>
      <c r="G21" s="177" t="s">
        <v>86</v>
      </c>
      <c r="H21" t="s">
        <v>802</v>
      </c>
    </row>
    <row r="22" spans="1:8" ht="15">
      <c r="A22" t="s">
        <v>807</v>
      </c>
      <c r="B22">
        <v>2011</v>
      </c>
      <c r="C22" t="s">
        <v>86</v>
      </c>
      <c r="D22" t="s">
        <v>123</v>
      </c>
      <c r="E22" s="88">
        <v>45335</v>
      </c>
      <c r="F22" s="176">
        <v>10004987</v>
      </c>
      <c r="G22" s="177" t="s">
        <v>86</v>
      </c>
      <c r="H22" t="s">
        <v>802</v>
      </c>
    </row>
    <row r="23" spans="1:8" ht="15">
      <c r="A23" t="s">
        <v>124</v>
      </c>
      <c r="B23">
        <v>2005</v>
      </c>
      <c r="C23" t="s">
        <v>85</v>
      </c>
      <c r="D23" t="s">
        <v>123</v>
      </c>
      <c r="E23" s="88">
        <v>45351</v>
      </c>
      <c r="F23" s="176">
        <v>10002767</v>
      </c>
      <c r="G23" s="177" t="s">
        <v>85</v>
      </c>
      <c r="H23" t="s">
        <v>802</v>
      </c>
    </row>
    <row r="24" spans="1:8" ht="15">
      <c r="A24" t="s">
        <v>125</v>
      </c>
      <c r="B24">
        <v>2007</v>
      </c>
      <c r="C24" t="s">
        <v>86</v>
      </c>
      <c r="D24" t="s">
        <v>123</v>
      </c>
      <c r="E24" s="88">
        <v>45351</v>
      </c>
      <c r="F24" s="176">
        <v>10004856</v>
      </c>
      <c r="G24" s="177" t="s">
        <v>86</v>
      </c>
      <c r="H24" t="s">
        <v>802</v>
      </c>
    </row>
    <row r="25" spans="1:8" ht="15">
      <c r="A25" t="s">
        <v>126</v>
      </c>
      <c r="B25">
        <v>2002</v>
      </c>
      <c r="C25" t="s">
        <v>86</v>
      </c>
      <c r="D25" t="s">
        <v>123</v>
      </c>
      <c r="E25" s="88">
        <v>45351</v>
      </c>
      <c r="F25" s="176">
        <v>10002065</v>
      </c>
      <c r="G25" s="177" t="s">
        <v>86</v>
      </c>
      <c r="H25" t="s">
        <v>802</v>
      </c>
    </row>
    <row r="26" spans="1:8" ht="15">
      <c r="A26" t="s">
        <v>127</v>
      </c>
      <c r="B26">
        <v>2004</v>
      </c>
      <c r="C26" t="s">
        <v>85</v>
      </c>
      <c r="D26" t="s">
        <v>123</v>
      </c>
      <c r="E26" s="88">
        <v>45351</v>
      </c>
      <c r="F26" s="176">
        <v>10002526</v>
      </c>
      <c r="G26" s="177" t="s">
        <v>85</v>
      </c>
      <c r="H26" t="s">
        <v>802</v>
      </c>
    </row>
    <row r="27" spans="1:8" ht="15">
      <c r="A27" t="s">
        <v>128</v>
      </c>
      <c r="B27">
        <v>2000</v>
      </c>
      <c r="C27" t="s">
        <v>85</v>
      </c>
      <c r="D27" t="s">
        <v>123</v>
      </c>
      <c r="E27" s="88">
        <v>45351</v>
      </c>
      <c r="F27" s="176">
        <v>10000165</v>
      </c>
      <c r="G27" s="177" t="s">
        <v>85</v>
      </c>
      <c r="H27" t="s">
        <v>802</v>
      </c>
    </row>
    <row r="28" spans="1:8" ht="15">
      <c r="A28" t="s">
        <v>129</v>
      </c>
      <c r="B28">
        <v>2006</v>
      </c>
      <c r="C28" t="s">
        <v>85</v>
      </c>
      <c r="D28" t="s">
        <v>123</v>
      </c>
      <c r="E28" s="88">
        <v>45351</v>
      </c>
      <c r="F28" s="176">
        <v>10003127</v>
      </c>
      <c r="G28" s="177" t="s">
        <v>85</v>
      </c>
      <c r="H28" t="s">
        <v>802</v>
      </c>
    </row>
    <row r="29" spans="1:8" ht="15">
      <c r="A29" t="s">
        <v>130</v>
      </c>
      <c r="B29">
        <v>2007</v>
      </c>
      <c r="C29" t="s">
        <v>86</v>
      </c>
      <c r="D29" t="s">
        <v>123</v>
      </c>
      <c r="E29" s="88">
        <v>45351</v>
      </c>
      <c r="F29" s="176">
        <v>10003290</v>
      </c>
      <c r="G29" s="177" t="s">
        <v>86</v>
      </c>
      <c r="H29" t="s">
        <v>802</v>
      </c>
    </row>
    <row r="30" spans="1:8" ht="15">
      <c r="A30" t="s">
        <v>808</v>
      </c>
      <c r="B30">
        <v>2000</v>
      </c>
      <c r="C30" t="s">
        <v>85</v>
      </c>
      <c r="D30" t="s">
        <v>123</v>
      </c>
      <c r="E30" s="88">
        <v>45356</v>
      </c>
      <c r="F30" s="176">
        <v>10005028</v>
      </c>
      <c r="G30" s="177" t="s">
        <v>85</v>
      </c>
      <c r="H30" t="s">
        <v>802</v>
      </c>
    </row>
    <row r="31" spans="1:8" ht="15">
      <c r="A31" t="s">
        <v>131</v>
      </c>
      <c r="B31">
        <v>2003</v>
      </c>
      <c r="C31" t="s">
        <v>85</v>
      </c>
      <c r="D31" t="s">
        <v>132</v>
      </c>
      <c r="E31" s="88">
        <v>45356</v>
      </c>
      <c r="F31" s="176">
        <v>10003121</v>
      </c>
      <c r="G31" s="177" t="s">
        <v>85</v>
      </c>
      <c r="H31" t="s">
        <v>809</v>
      </c>
    </row>
    <row r="32" spans="1:8" ht="15">
      <c r="A32" t="s">
        <v>133</v>
      </c>
      <c r="B32">
        <v>2005</v>
      </c>
      <c r="C32" t="s">
        <v>85</v>
      </c>
      <c r="D32" t="s">
        <v>132</v>
      </c>
      <c r="E32" s="88">
        <v>45356</v>
      </c>
      <c r="F32" s="176">
        <v>10003592</v>
      </c>
      <c r="G32" s="177" t="s">
        <v>85</v>
      </c>
      <c r="H32" t="s">
        <v>809</v>
      </c>
    </row>
    <row r="33" spans="1:8" ht="15">
      <c r="A33" t="s">
        <v>134</v>
      </c>
      <c r="B33">
        <v>2008</v>
      </c>
      <c r="C33" t="s">
        <v>86</v>
      </c>
      <c r="D33" t="s">
        <v>132</v>
      </c>
      <c r="E33" s="88">
        <v>45356</v>
      </c>
      <c r="F33" s="176">
        <v>10004589</v>
      </c>
      <c r="G33" s="177" t="s">
        <v>86</v>
      </c>
      <c r="H33" t="s">
        <v>809</v>
      </c>
    </row>
    <row r="34" spans="1:8" ht="15">
      <c r="A34" t="s">
        <v>135</v>
      </c>
      <c r="B34">
        <v>2005</v>
      </c>
      <c r="C34" t="s">
        <v>86</v>
      </c>
      <c r="D34" t="s">
        <v>132</v>
      </c>
      <c r="E34" s="88">
        <v>45356</v>
      </c>
      <c r="F34" s="176">
        <v>10002691</v>
      </c>
      <c r="G34" s="177" t="s">
        <v>86</v>
      </c>
      <c r="H34" t="s">
        <v>809</v>
      </c>
    </row>
    <row r="35" spans="1:8" ht="15">
      <c r="A35" t="s">
        <v>136</v>
      </c>
      <c r="B35">
        <v>2000</v>
      </c>
      <c r="C35" t="s">
        <v>85</v>
      </c>
      <c r="D35" t="s">
        <v>132</v>
      </c>
      <c r="E35" s="88">
        <v>45356</v>
      </c>
      <c r="F35" s="176">
        <v>10000765</v>
      </c>
      <c r="G35" s="177" t="s">
        <v>85</v>
      </c>
      <c r="H35" t="s">
        <v>809</v>
      </c>
    </row>
    <row r="36" spans="1:8" ht="15">
      <c r="A36" t="s">
        <v>137</v>
      </c>
      <c r="B36">
        <v>2005</v>
      </c>
      <c r="C36" t="s">
        <v>85</v>
      </c>
      <c r="D36" t="s">
        <v>132</v>
      </c>
      <c r="E36" s="88">
        <v>45356</v>
      </c>
      <c r="F36" s="176">
        <v>10004399</v>
      </c>
      <c r="G36" s="177" t="s">
        <v>85</v>
      </c>
      <c r="H36" t="s">
        <v>809</v>
      </c>
    </row>
    <row r="37" spans="1:8" ht="15">
      <c r="A37" t="s">
        <v>138</v>
      </c>
      <c r="B37">
        <v>2010</v>
      </c>
      <c r="C37" t="s">
        <v>86</v>
      </c>
      <c r="D37" t="s">
        <v>132</v>
      </c>
      <c r="E37" s="88">
        <v>45356</v>
      </c>
      <c r="F37" s="176">
        <v>10004806</v>
      </c>
      <c r="G37" s="177" t="s">
        <v>86</v>
      </c>
      <c r="H37" t="s">
        <v>809</v>
      </c>
    </row>
    <row r="38" spans="1:8" ht="15">
      <c r="A38" t="s">
        <v>139</v>
      </c>
      <c r="B38">
        <v>2008</v>
      </c>
      <c r="C38" t="s">
        <v>86</v>
      </c>
      <c r="D38" t="s">
        <v>132</v>
      </c>
      <c r="E38" s="88">
        <v>45356</v>
      </c>
      <c r="F38" s="176">
        <v>10004245</v>
      </c>
      <c r="G38" s="177" t="s">
        <v>86</v>
      </c>
      <c r="H38" t="s">
        <v>809</v>
      </c>
    </row>
    <row r="39" spans="1:8" ht="15">
      <c r="A39" t="s">
        <v>810</v>
      </c>
      <c r="B39">
        <v>2004</v>
      </c>
      <c r="C39" t="s">
        <v>85</v>
      </c>
      <c r="D39" t="s">
        <v>132</v>
      </c>
      <c r="E39" s="88">
        <v>45356</v>
      </c>
      <c r="F39" s="176">
        <v>10002846</v>
      </c>
      <c r="G39" s="177" t="s">
        <v>85</v>
      </c>
      <c r="H39" t="s">
        <v>809</v>
      </c>
    </row>
    <row r="40" spans="1:8" ht="15">
      <c r="A40" t="s">
        <v>140</v>
      </c>
      <c r="B40">
        <v>2004</v>
      </c>
      <c r="C40" t="s">
        <v>85</v>
      </c>
      <c r="D40" t="s">
        <v>132</v>
      </c>
      <c r="E40" s="88">
        <v>45356</v>
      </c>
      <c r="F40" s="176">
        <v>10003167</v>
      </c>
      <c r="G40" s="177" t="s">
        <v>85</v>
      </c>
      <c r="H40" t="s">
        <v>809</v>
      </c>
    </row>
    <row r="41" spans="1:8" ht="15">
      <c r="A41" t="s">
        <v>141</v>
      </c>
      <c r="B41">
        <v>2006</v>
      </c>
      <c r="C41" t="s">
        <v>85</v>
      </c>
      <c r="D41" t="s">
        <v>132</v>
      </c>
      <c r="E41" s="88">
        <v>45356</v>
      </c>
      <c r="F41" s="176">
        <v>10002995</v>
      </c>
      <c r="G41" s="177" t="s">
        <v>85</v>
      </c>
      <c r="H41" t="s">
        <v>809</v>
      </c>
    </row>
    <row r="42" spans="1:8" ht="15">
      <c r="A42" t="s">
        <v>142</v>
      </c>
      <c r="B42">
        <v>2010</v>
      </c>
      <c r="C42" t="s">
        <v>85</v>
      </c>
      <c r="D42" t="s">
        <v>132</v>
      </c>
      <c r="E42" s="88">
        <v>45356</v>
      </c>
      <c r="F42" s="176">
        <v>10004808</v>
      </c>
      <c r="G42" s="177" t="s">
        <v>85</v>
      </c>
      <c r="H42" t="s">
        <v>809</v>
      </c>
    </row>
    <row r="43" spans="1:8" ht="15">
      <c r="A43" t="s">
        <v>143</v>
      </c>
      <c r="B43">
        <v>2008</v>
      </c>
      <c r="C43" t="s">
        <v>86</v>
      </c>
      <c r="D43" t="s">
        <v>132</v>
      </c>
      <c r="E43" s="88">
        <v>45356</v>
      </c>
      <c r="F43" s="176">
        <v>10004076</v>
      </c>
      <c r="G43" s="177" t="s">
        <v>86</v>
      </c>
      <c r="H43" t="s">
        <v>809</v>
      </c>
    </row>
    <row r="44" spans="1:8" ht="15">
      <c r="A44" t="s">
        <v>144</v>
      </c>
      <c r="B44">
        <v>2005</v>
      </c>
      <c r="C44" t="s">
        <v>85</v>
      </c>
      <c r="D44" t="s">
        <v>132</v>
      </c>
      <c r="E44" s="88">
        <v>45356</v>
      </c>
      <c r="F44" s="176">
        <v>10002848</v>
      </c>
      <c r="G44" s="177" t="s">
        <v>85</v>
      </c>
      <c r="H44" t="s">
        <v>809</v>
      </c>
    </row>
    <row r="45" spans="1:8" ht="15">
      <c r="A45" t="s">
        <v>145</v>
      </c>
      <c r="B45">
        <v>2007</v>
      </c>
      <c r="C45" t="s">
        <v>85</v>
      </c>
      <c r="D45" t="s">
        <v>132</v>
      </c>
      <c r="E45" s="88">
        <v>45356</v>
      </c>
      <c r="F45" s="176">
        <v>10004600</v>
      </c>
      <c r="G45" s="177" t="s">
        <v>85</v>
      </c>
      <c r="H45" t="s">
        <v>809</v>
      </c>
    </row>
    <row r="46" spans="1:8" ht="15">
      <c r="A46" t="s">
        <v>146</v>
      </c>
      <c r="B46">
        <v>2004</v>
      </c>
      <c r="C46" t="s">
        <v>85</v>
      </c>
      <c r="D46" t="s">
        <v>132</v>
      </c>
      <c r="E46" s="88">
        <v>45356</v>
      </c>
      <c r="F46" s="176">
        <v>10002140</v>
      </c>
      <c r="G46" s="177" t="s">
        <v>85</v>
      </c>
      <c r="H46" t="s">
        <v>809</v>
      </c>
    </row>
    <row r="47" spans="1:8" ht="15">
      <c r="A47" t="s">
        <v>147</v>
      </c>
      <c r="B47">
        <v>2010</v>
      </c>
      <c r="C47" t="s">
        <v>86</v>
      </c>
      <c r="D47" t="s">
        <v>132</v>
      </c>
      <c r="E47" s="88">
        <v>45356</v>
      </c>
      <c r="F47" s="176">
        <v>10004810</v>
      </c>
      <c r="G47" s="177" t="s">
        <v>86</v>
      </c>
      <c r="H47" t="s">
        <v>809</v>
      </c>
    </row>
    <row r="48" spans="1:8" ht="15">
      <c r="A48" t="s">
        <v>148</v>
      </c>
      <c r="B48">
        <v>2010</v>
      </c>
      <c r="C48" t="s">
        <v>85</v>
      </c>
      <c r="D48" t="s">
        <v>132</v>
      </c>
      <c r="E48" s="88">
        <v>45356</v>
      </c>
      <c r="F48" s="176">
        <v>10004811</v>
      </c>
      <c r="G48" s="177" t="s">
        <v>85</v>
      </c>
      <c r="H48" t="s">
        <v>809</v>
      </c>
    </row>
    <row r="49" spans="1:8" ht="15">
      <c r="A49" t="s">
        <v>149</v>
      </c>
      <c r="B49">
        <v>2009</v>
      </c>
      <c r="C49" t="s">
        <v>86</v>
      </c>
      <c r="D49" t="s">
        <v>132</v>
      </c>
      <c r="E49" s="88">
        <v>45356</v>
      </c>
      <c r="F49" s="176">
        <v>10004592</v>
      </c>
      <c r="G49" s="177" t="s">
        <v>86</v>
      </c>
      <c r="H49" t="s">
        <v>809</v>
      </c>
    </row>
    <row r="50" spans="1:8" ht="15">
      <c r="A50" t="s">
        <v>150</v>
      </c>
      <c r="B50">
        <v>2008</v>
      </c>
      <c r="C50" t="s">
        <v>86</v>
      </c>
      <c r="D50" t="s">
        <v>132</v>
      </c>
      <c r="E50" s="88">
        <v>45356</v>
      </c>
      <c r="F50" s="176">
        <v>10004593</v>
      </c>
      <c r="G50" s="177" t="s">
        <v>86</v>
      </c>
      <c r="H50" t="s">
        <v>809</v>
      </c>
    </row>
    <row r="51" spans="1:8" ht="15">
      <c r="A51" t="s">
        <v>151</v>
      </c>
      <c r="B51">
        <v>2007</v>
      </c>
      <c r="C51" t="s">
        <v>86</v>
      </c>
      <c r="D51" t="s">
        <v>132</v>
      </c>
      <c r="E51" s="88">
        <v>45356</v>
      </c>
      <c r="F51" s="176">
        <v>10003597</v>
      </c>
      <c r="G51" s="177" t="s">
        <v>86</v>
      </c>
      <c r="H51" t="s">
        <v>809</v>
      </c>
    </row>
    <row r="52" spans="1:8" ht="15">
      <c r="A52" t="s">
        <v>152</v>
      </c>
      <c r="B52">
        <v>2008</v>
      </c>
      <c r="C52" t="s">
        <v>86</v>
      </c>
      <c r="D52" t="s">
        <v>132</v>
      </c>
      <c r="E52" s="88">
        <v>45356</v>
      </c>
      <c r="F52" s="176">
        <v>10004594</v>
      </c>
      <c r="G52" s="177" t="s">
        <v>86</v>
      </c>
      <c r="H52" t="s">
        <v>809</v>
      </c>
    </row>
    <row r="53" spans="1:8" ht="15">
      <c r="A53" t="s">
        <v>153</v>
      </c>
      <c r="B53">
        <v>2005</v>
      </c>
      <c r="C53" t="s">
        <v>85</v>
      </c>
      <c r="D53" t="s">
        <v>132</v>
      </c>
      <c r="E53" s="88">
        <v>45356</v>
      </c>
      <c r="F53" s="176">
        <v>10004686</v>
      </c>
      <c r="G53" s="177" t="s">
        <v>85</v>
      </c>
      <c r="H53" t="s">
        <v>809</v>
      </c>
    </row>
    <row r="54" spans="1:8" ht="15">
      <c r="A54" t="s">
        <v>154</v>
      </c>
      <c r="B54">
        <v>2006</v>
      </c>
      <c r="C54" t="s">
        <v>86</v>
      </c>
      <c r="D54" t="s">
        <v>132</v>
      </c>
      <c r="E54" s="88">
        <v>45356</v>
      </c>
      <c r="F54" s="176">
        <v>10002999</v>
      </c>
      <c r="G54" s="177" t="s">
        <v>86</v>
      </c>
      <c r="H54" t="s">
        <v>809</v>
      </c>
    </row>
    <row r="55" spans="1:8" ht="15">
      <c r="A55" t="s">
        <v>155</v>
      </c>
      <c r="B55">
        <v>2007</v>
      </c>
      <c r="C55" t="s">
        <v>86</v>
      </c>
      <c r="D55" t="s">
        <v>132</v>
      </c>
      <c r="E55" s="88">
        <v>45356</v>
      </c>
      <c r="F55" s="176">
        <v>10004396</v>
      </c>
      <c r="G55" s="177" t="s">
        <v>86</v>
      </c>
      <c r="H55" t="s">
        <v>809</v>
      </c>
    </row>
    <row r="56" spans="1:8" ht="15">
      <c r="A56" t="s">
        <v>156</v>
      </c>
      <c r="B56">
        <v>2010</v>
      </c>
      <c r="C56" t="s">
        <v>86</v>
      </c>
      <c r="D56" t="s">
        <v>132</v>
      </c>
      <c r="E56" s="88">
        <v>45356</v>
      </c>
      <c r="F56" s="176">
        <v>10004812</v>
      </c>
      <c r="G56" s="177" t="s">
        <v>86</v>
      </c>
      <c r="H56" t="s">
        <v>809</v>
      </c>
    </row>
    <row r="57" spans="1:8" ht="15">
      <c r="A57" t="s">
        <v>157</v>
      </c>
      <c r="B57">
        <v>2007</v>
      </c>
      <c r="C57" t="s">
        <v>86</v>
      </c>
      <c r="D57" t="s">
        <v>132</v>
      </c>
      <c r="E57" s="88">
        <v>45356</v>
      </c>
      <c r="F57" s="176">
        <v>10004603</v>
      </c>
      <c r="G57" s="177" t="s">
        <v>86</v>
      </c>
      <c r="H57" t="s">
        <v>809</v>
      </c>
    </row>
    <row r="58" spans="1:8" ht="15">
      <c r="A58" t="s">
        <v>158</v>
      </c>
      <c r="B58">
        <v>2005</v>
      </c>
      <c r="C58" t="s">
        <v>86</v>
      </c>
      <c r="D58" t="s">
        <v>132</v>
      </c>
      <c r="E58" s="88">
        <v>45356</v>
      </c>
      <c r="F58" s="176">
        <v>10003242</v>
      </c>
      <c r="G58" s="177" t="s">
        <v>86</v>
      </c>
      <c r="H58" t="s">
        <v>809</v>
      </c>
    </row>
    <row r="59" spans="1:8" ht="15">
      <c r="A59" t="s">
        <v>159</v>
      </c>
      <c r="B59">
        <v>2005</v>
      </c>
      <c r="C59" t="s">
        <v>86</v>
      </c>
      <c r="D59" t="s">
        <v>132</v>
      </c>
      <c r="E59" s="88">
        <v>45356</v>
      </c>
      <c r="F59" s="176">
        <v>10002689</v>
      </c>
      <c r="G59" s="177" t="s">
        <v>86</v>
      </c>
      <c r="H59" t="s">
        <v>809</v>
      </c>
    </row>
    <row r="60" spans="1:8" ht="15">
      <c r="A60" t="s">
        <v>160</v>
      </c>
      <c r="B60">
        <v>2009</v>
      </c>
      <c r="C60" t="s">
        <v>85</v>
      </c>
      <c r="D60" t="s">
        <v>132</v>
      </c>
      <c r="E60" s="88">
        <v>45356</v>
      </c>
      <c r="F60" s="176">
        <v>10004388</v>
      </c>
      <c r="G60" s="177" t="s">
        <v>85</v>
      </c>
      <c r="H60" t="s">
        <v>809</v>
      </c>
    </row>
    <row r="61" spans="1:8" ht="15">
      <c r="A61" t="s">
        <v>161</v>
      </c>
      <c r="B61">
        <v>2004</v>
      </c>
      <c r="C61" t="s">
        <v>85</v>
      </c>
      <c r="D61" t="s">
        <v>132</v>
      </c>
      <c r="E61" s="88">
        <v>45356</v>
      </c>
      <c r="F61" s="176">
        <v>10002203</v>
      </c>
      <c r="G61" s="177" t="s">
        <v>85</v>
      </c>
      <c r="H61" t="s">
        <v>809</v>
      </c>
    </row>
    <row r="62" spans="1:8" ht="15">
      <c r="A62" t="s">
        <v>162</v>
      </c>
      <c r="B62">
        <v>2007</v>
      </c>
      <c r="C62" t="s">
        <v>85</v>
      </c>
      <c r="D62" t="s">
        <v>132</v>
      </c>
      <c r="E62" s="88">
        <v>45356</v>
      </c>
      <c r="F62" s="176">
        <v>10004596</v>
      </c>
      <c r="G62" s="177" t="s">
        <v>85</v>
      </c>
      <c r="H62" t="s">
        <v>809</v>
      </c>
    </row>
    <row r="63" spans="1:8" ht="15">
      <c r="A63" t="s">
        <v>163</v>
      </c>
      <c r="B63">
        <v>2008</v>
      </c>
      <c r="C63" t="s">
        <v>86</v>
      </c>
      <c r="D63" t="s">
        <v>132</v>
      </c>
      <c r="E63" s="88">
        <v>45356</v>
      </c>
      <c r="F63" s="176">
        <v>10004077</v>
      </c>
      <c r="G63" s="177" t="s">
        <v>86</v>
      </c>
      <c r="H63" t="s">
        <v>809</v>
      </c>
    </row>
    <row r="64" spans="1:8" ht="15">
      <c r="A64" t="s">
        <v>164</v>
      </c>
      <c r="B64">
        <v>2010</v>
      </c>
      <c r="C64" t="s">
        <v>86</v>
      </c>
      <c r="D64" t="s">
        <v>132</v>
      </c>
      <c r="E64" s="88">
        <v>45356</v>
      </c>
      <c r="F64" s="176">
        <v>10004817</v>
      </c>
      <c r="G64" s="177" t="s">
        <v>86</v>
      </c>
      <c r="H64" t="s">
        <v>809</v>
      </c>
    </row>
    <row r="65" spans="1:8" ht="15">
      <c r="A65" t="s">
        <v>165</v>
      </c>
      <c r="B65">
        <v>2006</v>
      </c>
      <c r="C65" t="s">
        <v>85</v>
      </c>
      <c r="D65" t="s">
        <v>132</v>
      </c>
      <c r="E65" s="88">
        <v>45356</v>
      </c>
      <c r="F65" s="176">
        <v>10002985</v>
      </c>
      <c r="G65" s="177" t="s">
        <v>85</v>
      </c>
      <c r="H65" t="s">
        <v>809</v>
      </c>
    </row>
    <row r="66" spans="1:8" ht="15">
      <c r="A66" t="s">
        <v>166</v>
      </c>
      <c r="B66">
        <v>2004</v>
      </c>
      <c r="C66" t="s">
        <v>85</v>
      </c>
      <c r="D66" t="s">
        <v>132</v>
      </c>
      <c r="E66" s="88">
        <v>45356</v>
      </c>
      <c r="F66" s="176">
        <v>10002374</v>
      </c>
      <c r="G66" s="177" t="s">
        <v>85</v>
      </c>
      <c r="H66" t="s">
        <v>809</v>
      </c>
    </row>
    <row r="67" spans="1:8" ht="15">
      <c r="A67" t="s">
        <v>167</v>
      </c>
      <c r="B67">
        <v>2000</v>
      </c>
      <c r="C67" t="s">
        <v>85</v>
      </c>
      <c r="D67" t="s">
        <v>168</v>
      </c>
      <c r="E67" s="88">
        <v>45351</v>
      </c>
      <c r="F67" s="176">
        <v>10003158</v>
      </c>
      <c r="G67" s="177" t="s">
        <v>85</v>
      </c>
      <c r="H67" t="s">
        <v>811</v>
      </c>
    </row>
    <row r="68" spans="1:8" ht="15">
      <c r="A68" t="s">
        <v>169</v>
      </c>
      <c r="B68">
        <v>2007</v>
      </c>
      <c r="C68" t="s">
        <v>85</v>
      </c>
      <c r="D68" t="s">
        <v>168</v>
      </c>
      <c r="E68" s="88">
        <v>45351</v>
      </c>
      <c r="F68" s="176">
        <v>10003630</v>
      </c>
      <c r="G68" s="177" t="s">
        <v>85</v>
      </c>
      <c r="H68" t="s">
        <v>811</v>
      </c>
    </row>
    <row r="69" spans="1:8" ht="15">
      <c r="A69" t="s">
        <v>170</v>
      </c>
      <c r="B69">
        <v>2006</v>
      </c>
      <c r="C69" t="s">
        <v>85</v>
      </c>
      <c r="D69" t="s">
        <v>168</v>
      </c>
      <c r="E69" s="88">
        <v>45351</v>
      </c>
      <c r="F69" s="176">
        <v>10003003</v>
      </c>
      <c r="G69" s="177" t="s">
        <v>85</v>
      </c>
      <c r="H69" t="s">
        <v>811</v>
      </c>
    </row>
    <row r="70" spans="1:8" ht="15">
      <c r="A70" t="s">
        <v>171</v>
      </c>
      <c r="B70">
        <v>2004</v>
      </c>
      <c r="C70" t="s">
        <v>86</v>
      </c>
      <c r="D70" t="s">
        <v>168</v>
      </c>
      <c r="E70" s="88">
        <v>45351</v>
      </c>
      <c r="F70" s="176">
        <v>10003244</v>
      </c>
      <c r="G70" s="177" t="s">
        <v>86</v>
      </c>
      <c r="H70" t="s">
        <v>811</v>
      </c>
    </row>
    <row r="71" spans="1:8" ht="15">
      <c r="A71" t="s">
        <v>346</v>
      </c>
      <c r="B71">
        <v>2005</v>
      </c>
      <c r="C71" t="s">
        <v>86</v>
      </c>
      <c r="D71" t="s">
        <v>168</v>
      </c>
      <c r="E71" s="88">
        <v>45351</v>
      </c>
      <c r="F71" s="176">
        <v>10003182</v>
      </c>
      <c r="G71" s="177" t="s">
        <v>86</v>
      </c>
      <c r="H71" t="s">
        <v>811</v>
      </c>
    </row>
    <row r="72" spans="1:8" ht="15">
      <c r="A72" t="s">
        <v>172</v>
      </c>
      <c r="B72">
        <v>2001</v>
      </c>
      <c r="C72" t="s">
        <v>86</v>
      </c>
      <c r="D72" t="s">
        <v>168</v>
      </c>
      <c r="E72" s="88">
        <v>45351</v>
      </c>
      <c r="F72" s="176">
        <v>10002048</v>
      </c>
      <c r="G72" s="177" t="s">
        <v>86</v>
      </c>
      <c r="H72" t="s">
        <v>811</v>
      </c>
    </row>
    <row r="73" spans="1:8" ht="15">
      <c r="A73" t="s">
        <v>173</v>
      </c>
      <c r="B73">
        <v>2010</v>
      </c>
      <c r="C73" t="s">
        <v>86</v>
      </c>
      <c r="D73" t="s">
        <v>168</v>
      </c>
      <c r="E73" s="88">
        <v>45351</v>
      </c>
      <c r="F73" s="176">
        <v>10004682</v>
      </c>
      <c r="G73" s="177" t="s">
        <v>86</v>
      </c>
      <c r="H73" t="s">
        <v>811</v>
      </c>
    </row>
    <row r="74" spans="1:8" ht="15">
      <c r="A74" t="s">
        <v>174</v>
      </c>
      <c r="B74">
        <v>2009</v>
      </c>
      <c r="C74" t="s">
        <v>85</v>
      </c>
      <c r="D74" t="s">
        <v>168</v>
      </c>
      <c r="E74" s="88">
        <v>45351</v>
      </c>
      <c r="F74" s="176">
        <v>10004618</v>
      </c>
      <c r="G74" s="177" t="s">
        <v>85</v>
      </c>
      <c r="H74" t="s">
        <v>811</v>
      </c>
    </row>
    <row r="75" spans="1:8" ht="15">
      <c r="A75" t="s">
        <v>175</v>
      </c>
      <c r="B75">
        <v>1998</v>
      </c>
      <c r="C75" t="s">
        <v>85</v>
      </c>
      <c r="D75" t="s">
        <v>168</v>
      </c>
      <c r="E75" s="88">
        <v>45351</v>
      </c>
      <c r="F75" s="176">
        <v>10000209</v>
      </c>
      <c r="G75" s="177" t="s">
        <v>85</v>
      </c>
      <c r="H75" t="s">
        <v>811</v>
      </c>
    </row>
    <row r="76" spans="1:8" ht="15">
      <c r="A76" t="s">
        <v>176</v>
      </c>
      <c r="B76">
        <v>2005</v>
      </c>
      <c r="C76" t="s">
        <v>85</v>
      </c>
      <c r="D76" t="s">
        <v>168</v>
      </c>
      <c r="E76" s="88">
        <v>45351</v>
      </c>
      <c r="F76" s="176">
        <v>10004420</v>
      </c>
      <c r="G76" s="177" t="s">
        <v>85</v>
      </c>
      <c r="H76" t="s">
        <v>811</v>
      </c>
    </row>
    <row r="77" spans="1:8" ht="15">
      <c r="A77" t="s">
        <v>177</v>
      </c>
      <c r="B77">
        <v>2001</v>
      </c>
      <c r="C77" t="s">
        <v>85</v>
      </c>
      <c r="D77" t="s">
        <v>168</v>
      </c>
      <c r="E77" s="88">
        <v>45351</v>
      </c>
      <c r="F77" s="176">
        <v>10000835</v>
      </c>
      <c r="G77" s="177" t="s">
        <v>85</v>
      </c>
      <c r="H77" t="s">
        <v>811</v>
      </c>
    </row>
    <row r="78" spans="1:8" ht="15">
      <c r="A78" t="s">
        <v>178</v>
      </c>
      <c r="B78">
        <v>2007</v>
      </c>
      <c r="C78" t="s">
        <v>86</v>
      </c>
      <c r="D78" t="s">
        <v>168</v>
      </c>
      <c r="E78" s="88">
        <v>45351</v>
      </c>
      <c r="F78" s="176">
        <v>10004206</v>
      </c>
      <c r="G78" s="177" t="s">
        <v>86</v>
      </c>
      <c r="H78" t="s">
        <v>811</v>
      </c>
    </row>
    <row r="79" spans="1:8" ht="15">
      <c r="A79" t="s">
        <v>812</v>
      </c>
      <c r="B79">
        <v>2011</v>
      </c>
      <c r="C79" t="s">
        <v>85</v>
      </c>
      <c r="D79" t="s">
        <v>168</v>
      </c>
      <c r="E79" s="88">
        <v>45328</v>
      </c>
      <c r="F79" s="176">
        <v>10004979</v>
      </c>
      <c r="G79" s="177" t="s">
        <v>85</v>
      </c>
      <c r="H79" t="s">
        <v>811</v>
      </c>
    </row>
    <row r="80" spans="1:8" ht="15">
      <c r="A80" t="s">
        <v>179</v>
      </c>
      <c r="B80">
        <v>2009</v>
      </c>
      <c r="C80" t="s">
        <v>85</v>
      </c>
      <c r="D80" t="s">
        <v>168</v>
      </c>
      <c r="E80" s="88">
        <v>45351</v>
      </c>
      <c r="F80" s="176">
        <v>10004620</v>
      </c>
      <c r="G80" s="177" t="s">
        <v>85</v>
      </c>
      <c r="H80" t="s">
        <v>811</v>
      </c>
    </row>
    <row r="81" spans="1:8" ht="15">
      <c r="A81" t="s">
        <v>180</v>
      </c>
      <c r="B81">
        <v>2007</v>
      </c>
      <c r="C81" t="s">
        <v>86</v>
      </c>
      <c r="D81" t="s">
        <v>168</v>
      </c>
      <c r="E81" s="88">
        <v>45351</v>
      </c>
      <c r="F81" s="176">
        <v>10003626</v>
      </c>
      <c r="G81" s="177" t="s">
        <v>86</v>
      </c>
      <c r="H81" t="s">
        <v>811</v>
      </c>
    </row>
    <row r="82" spans="1:8" ht="15">
      <c r="A82" t="s">
        <v>181</v>
      </c>
      <c r="B82">
        <v>2005</v>
      </c>
      <c r="C82" t="s">
        <v>86</v>
      </c>
      <c r="D82" t="s">
        <v>168</v>
      </c>
      <c r="E82" s="88">
        <v>45351</v>
      </c>
      <c r="F82" s="176">
        <v>10004531</v>
      </c>
      <c r="G82" s="177" t="s">
        <v>86</v>
      </c>
      <c r="H82" t="s">
        <v>811</v>
      </c>
    </row>
    <row r="83" spans="1:8" ht="15">
      <c r="A83" t="s">
        <v>813</v>
      </c>
      <c r="B83">
        <v>1997</v>
      </c>
      <c r="C83" t="s">
        <v>86</v>
      </c>
      <c r="D83" t="s">
        <v>168</v>
      </c>
      <c r="E83" s="88">
        <v>45350</v>
      </c>
      <c r="F83" s="176">
        <v>10002484</v>
      </c>
      <c r="G83" s="177" t="s">
        <v>86</v>
      </c>
      <c r="H83" t="s">
        <v>811</v>
      </c>
    </row>
    <row r="84" spans="1:8" ht="15">
      <c r="A84" t="s">
        <v>182</v>
      </c>
      <c r="B84">
        <v>2002</v>
      </c>
      <c r="C84" t="s">
        <v>85</v>
      </c>
      <c r="D84" t="s">
        <v>168</v>
      </c>
      <c r="E84" s="88">
        <v>45351</v>
      </c>
      <c r="F84" s="176">
        <v>10003004</v>
      </c>
      <c r="G84" s="177" t="s">
        <v>85</v>
      </c>
      <c r="H84" t="s">
        <v>811</v>
      </c>
    </row>
    <row r="85" spans="1:8" ht="15">
      <c r="A85" t="s">
        <v>183</v>
      </c>
      <c r="B85">
        <v>2009</v>
      </c>
      <c r="C85" t="s">
        <v>85</v>
      </c>
      <c r="D85" t="s">
        <v>168</v>
      </c>
      <c r="E85" s="88">
        <v>45351</v>
      </c>
      <c r="F85" s="176">
        <v>10004371</v>
      </c>
      <c r="G85" s="177" t="s">
        <v>85</v>
      </c>
      <c r="H85" t="s">
        <v>811</v>
      </c>
    </row>
    <row r="86" spans="1:8" ht="15">
      <c r="A86" t="s">
        <v>814</v>
      </c>
      <c r="B86">
        <v>2008</v>
      </c>
      <c r="C86" t="s">
        <v>85</v>
      </c>
      <c r="D86" t="s">
        <v>184</v>
      </c>
      <c r="E86" s="88">
        <v>45314</v>
      </c>
      <c r="F86" s="176">
        <v>10004958</v>
      </c>
      <c r="G86" s="177" t="s">
        <v>85</v>
      </c>
      <c r="H86" t="s">
        <v>815</v>
      </c>
    </row>
    <row r="87" spans="1:8" ht="15">
      <c r="A87" t="s">
        <v>185</v>
      </c>
      <c r="B87">
        <v>2003</v>
      </c>
      <c r="C87" t="s">
        <v>85</v>
      </c>
      <c r="D87" t="s">
        <v>184</v>
      </c>
      <c r="E87" s="88">
        <v>45352</v>
      </c>
      <c r="F87" s="176">
        <v>10002095</v>
      </c>
      <c r="G87" s="177" t="s">
        <v>85</v>
      </c>
      <c r="H87" t="s">
        <v>815</v>
      </c>
    </row>
    <row r="88" spans="1:8" ht="15">
      <c r="A88" t="s">
        <v>186</v>
      </c>
      <c r="B88">
        <v>2009</v>
      </c>
      <c r="C88" t="s">
        <v>86</v>
      </c>
      <c r="D88" t="s">
        <v>184</v>
      </c>
      <c r="E88" s="88">
        <v>45352</v>
      </c>
      <c r="F88" s="176">
        <v>10004895</v>
      </c>
      <c r="G88" s="177" t="s">
        <v>86</v>
      </c>
      <c r="H88" t="s">
        <v>815</v>
      </c>
    </row>
    <row r="89" spans="1:8" ht="15">
      <c r="A89" t="s">
        <v>187</v>
      </c>
      <c r="B89">
        <v>2008</v>
      </c>
      <c r="C89" t="s">
        <v>85</v>
      </c>
      <c r="D89" t="s">
        <v>184</v>
      </c>
      <c r="E89" s="88">
        <v>45352</v>
      </c>
      <c r="F89" s="176">
        <v>10003863</v>
      </c>
      <c r="G89" s="177" t="s">
        <v>85</v>
      </c>
      <c r="H89" t="s">
        <v>815</v>
      </c>
    </row>
    <row r="90" spans="1:8" ht="15">
      <c r="A90" t="s">
        <v>188</v>
      </c>
      <c r="B90">
        <v>2008</v>
      </c>
      <c r="C90" t="s">
        <v>85</v>
      </c>
      <c r="D90" t="s">
        <v>184</v>
      </c>
      <c r="E90" s="88">
        <v>45352</v>
      </c>
      <c r="F90" s="176">
        <v>10003862</v>
      </c>
      <c r="G90" s="177" t="s">
        <v>85</v>
      </c>
      <c r="H90" t="s">
        <v>815</v>
      </c>
    </row>
    <row r="91" spans="1:8" ht="15">
      <c r="A91" t="s">
        <v>189</v>
      </c>
      <c r="B91">
        <v>2007</v>
      </c>
      <c r="C91" t="s">
        <v>85</v>
      </c>
      <c r="D91" t="s">
        <v>184</v>
      </c>
      <c r="E91" s="88">
        <v>45352</v>
      </c>
      <c r="F91" s="176">
        <v>10004236</v>
      </c>
      <c r="G91" s="177" t="s">
        <v>85</v>
      </c>
      <c r="H91" t="s">
        <v>815</v>
      </c>
    </row>
    <row r="92" spans="1:8" ht="15">
      <c r="A92" t="s">
        <v>190</v>
      </c>
      <c r="B92">
        <v>2008</v>
      </c>
      <c r="C92" t="s">
        <v>85</v>
      </c>
      <c r="D92" t="s">
        <v>184</v>
      </c>
      <c r="E92" s="88">
        <v>45352</v>
      </c>
      <c r="F92" s="176">
        <v>10003860</v>
      </c>
      <c r="G92" s="177" t="s">
        <v>85</v>
      </c>
      <c r="H92" t="s">
        <v>815</v>
      </c>
    </row>
    <row r="93" spans="1:8" ht="15">
      <c r="A93" t="s">
        <v>191</v>
      </c>
      <c r="B93">
        <v>2005</v>
      </c>
      <c r="C93" t="s">
        <v>85</v>
      </c>
      <c r="D93" t="s">
        <v>184</v>
      </c>
      <c r="E93" s="88">
        <v>45352</v>
      </c>
      <c r="F93" s="176">
        <v>10002936</v>
      </c>
      <c r="G93" s="177" t="s">
        <v>85</v>
      </c>
      <c r="H93" t="s">
        <v>815</v>
      </c>
    </row>
    <row r="94" spans="1:8" ht="15">
      <c r="A94" t="s">
        <v>192</v>
      </c>
      <c r="B94">
        <v>2007</v>
      </c>
      <c r="C94" t="s">
        <v>85</v>
      </c>
      <c r="D94" t="s">
        <v>184</v>
      </c>
      <c r="E94" s="88">
        <v>45352</v>
      </c>
      <c r="F94" s="176">
        <v>10004628</v>
      </c>
      <c r="G94" s="177" t="s">
        <v>85</v>
      </c>
      <c r="H94" t="s">
        <v>815</v>
      </c>
    </row>
    <row r="95" spans="1:8" ht="15">
      <c r="A95" t="s">
        <v>193</v>
      </c>
      <c r="B95">
        <v>2006</v>
      </c>
      <c r="C95" t="s">
        <v>85</v>
      </c>
      <c r="D95" t="s">
        <v>184</v>
      </c>
      <c r="E95" s="88">
        <v>45352</v>
      </c>
      <c r="F95" s="176">
        <v>10002937</v>
      </c>
      <c r="G95" s="177" t="s">
        <v>85</v>
      </c>
      <c r="H95" t="s">
        <v>815</v>
      </c>
    </row>
    <row r="96" spans="1:8" ht="15">
      <c r="A96" t="s">
        <v>194</v>
      </c>
      <c r="B96">
        <v>2008</v>
      </c>
      <c r="C96" t="s">
        <v>86</v>
      </c>
      <c r="D96" t="s">
        <v>184</v>
      </c>
      <c r="E96" s="88">
        <v>45352</v>
      </c>
      <c r="F96" s="176">
        <v>10004629</v>
      </c>
      <c r="G96" s="177" t="s">
        <v>86</v>
      </c>
      <c r="H96" t="s">
        <v>815</v>
      </c>
    </row>
    <row r="97" spans="1:8" ht="15">
      <c r="A97" t="s">
        <v>195</v>
      </c>
      <c r="B97">
        <v>2007</v>
      </c>
      <c r="C97" t="s">
        <v>86</v>
      </c>
      <c r="D97" t="s">
        <v>184</v>
      </c>
      <c r="E97" s="88">
        <v>45352</v>
      </c>
      <c r="F97" s="176">
        <v>10004562</v>
      </c>
      <c r="G97" s="177" t="s">
        <v>86</v>
      </c>
      <c r="H97" t="s">
        <v>815</v>
      </c>
    </row>
    <row r="98" spans="1:8" ht="15">
      <c r="A98" t="s">
        <v>196</v>
      </c>
      <c r="B98">
        <v>2001</v>
      </c>
      <c r="C98" t="s">
        <v>85</v>
      </c>
      <c r="D98" t="s">
        <v>184</v>
      </c>
      <c r="E98" s="88">
        <v>45352</v>
      </c>
      <c r="F98" s="176">
        <v>10001265</v>
      </c>
      <c r="G98" s="177" t="s">
        <v>85</v>
      </c>
      <c r="H98" t="s">
        <v>815</v>
      </c>
    </row>
    <row r="99" spans="1:8" ht="15">
      <c r="A99" t="s">
        <v>197</v>
      </c>
      <c r="B99">
        <v>2008</v>
      </c>
      <c r="C99" t="s">
        <v>85</v>
      </c>
      <c r="D99" t="s">
        <v>184</v>
      </c>
      <c r="E99" s="88">
        <v>45352</v>
      </c>
      <c r="F99" s="176">
        <v>10004455</v>
      </c>
      <c r="G99" s="177" t="s">
        <v>85</v>
      </c>
      <c r="H99" t="s">
        <v>815</v>
      </c>
    </row>
    <row r="100" spans="1:8" ht="15">
      <c r="A100" t="s">
        <v>198</v>
      </c>
      <c r="B100">
        <v>2007</v>
      </c>
      <c r="C100" t="s">
        <v>86</v>
      </c>
      <c r="D100" t="s">
        <v>184</v>
      </c>
      <c r="E100" s="88">
        <v>45352</v>
      </c>
      <c r="F100" s="176">
        <v>10004564</v>
      </c>
      <c r="G100" s="177" t="s">
        <v>86</v>
      </c>
      <c r="H100" t="s">
        <v>815</v>
      </c>
    </row>
    <row r="101" spans="1:8" ht="15">
      <c r="A101" t="s">
        <v>816</v>
      </c>
      <c r="B101">
        <v>2009</v>
      </c>
      <c r="C101" t="s">
        <v>85</v>
      </c>
      <c r="D101" t="s">
        <v>184</v>
      </c>
      <c r="E101" s="88">
        <v>45314</v>
      </c>
      <c r="F101" s="176">
        <v>10004959</v>
      </c>
      <c r="G101" s="177" t="s">
        <v>85</v>
      </c>
      <c r="H101" t="s">
        <v>815</v>
      </c>
    </row>
    <row r="102" spans="1:8" ht="15">
      <c r="A102" t="s">
        <v>199</v>
      </c>
      <c r="B102">
        <v>2009</v>
      </c>
      <c r="C102" t="s">
        <v>85</v>
      </c>
      <c r="D102" t="s">
        <v>184</v>
      </c>
      <c r="E102" s="88">
        <v>45352</v>
      </c>
      <c r="F102" s="176">
        <v>10004316</v>
      </c>
      <c r="G102" s="177" t="s">
        <v>85</v>
      </c>
      <c r="H102" t="s">
        <v>815</v>
      </c>
    </row>
    <row r="103" spans="1:8" ht="15">
      <c r="A103" t="s">
        <v>200</v>
      </c>
      <c r="B103">
        <v>2008</v>
      </c>
      <c r="C103" t="s">
        <v>85</v>
      </c>
      <c r="D103" t="s">
        <v>184</v>
      </c>
      <c r="E103" s="88">
        <v>45352</v>
      </c>
      <c r="F103" s="176">
        <v>10003861</v>
      </c>
      <c r="G103" s="177" t="s">
        <v>85</v>
      </c>
      <c r="H103" t="s">
        <v>815</v>
      </c>
    </row>
    <row r="104" spans="1:8" ht="15">
      <c r="A104" t="s">
        <v>201</v>
      </c>
      <c r="B104">
        <v>2008</v>
      </c>
      <c r="C104" t="s">
        <v>85</v>
      </c>
      <c r="D104" t="s">
        <v>184</v>
      </c>
      <c r="E104" s="88">
        <v>45352</v>
      </c>
      <c r="F104" s="176">
        <v>10004658</v>
      </c>
      <c r="G104" s="177" t="s">
        <v>85</v>
      </c>
      <c r="H104" t="s">
        <v>815</v>
      </c>
    </row>
    <row r="105" spans="1:8" ht="15">
      <c r="A105" t="s">
        <v>202</v>
      </c>
      <c r="B105">
        <v>2009</v>
      </c>
      <c r="C105" t="s">
        <v>86</v>
      </c>
      <c r="D105" t="s">
        <v>203</v>
      </c>
      <c r="E105" s="88">
        <v>45356</v>
      </c>
      <c r="F105" s="176">
        <v>10004887</v>
      </c>
      <c r="G105" s="177" t="s">
        <v>86</v>
      </c>
      <c r="H105" t="s">
        <v>801</v>
      </c>
    </row>
    <row r="106" spans="1:8" ht="15">
      <c r="A106" t="s">
        <v>204</v>
      </c>
      <c r="B106">
        <v>1981</v>
      </c>
      <c r="C106" t="s">
        <v>85</v>
      </c>
      <c r="D106" t="s">
        <v>203</v>
      </c>
      <c r="E106" s="88">
        <v>45356</v>
      </c>
      <c r="F106" s="176">
        <v>10000677</v>
      </c>
      <c r="G106" s="177" t="s">
        <v>85</v>
      </c>
      <c r="H106" t="s">
        <v>801</v>
      </c>
    </row>
    <row r="107" spans="1:8" ht="15">
      <c r="A107" t="s">
        <v>205</v>
      </c>
      <c r="B107">
        <v>2008</v>
      </c>
      <c r="C107" t="s">
        <v>86</v>
      </c>
      <c r="D107" t="s">
        <v>203</v>
      </c>
      <c r="E107" s="88">
        <v>45356</v>
      </c>
      <c r="F107" s="176">
        <v>10004587</v>
      </c>
      <c r="G107" s="177" t="s">
        <v>86</v>
      </c>
      <c r="H107" t="s">
        <v>801</v>
      </c>
    </row>
    <row r="108" spans="1:8" ht="15">
      <c r="A108" t="s">
        <v>206</v>
      </c>
      <c r="B108">
        <v>2003</v>
      </c>
      <c r="C108" t="s">
        <v>86</v>
      </c>
      <c r="D108" t="s">
        <v>203</v>
      </c>
      <c r="E108" s="88">
        <v>45356</v>
      </c>
      <c r="F108" s="176">
        <v>10003968</v>
      </c>
      <c r="G108" s="177" t="s">
        <v>86</v>
      </c>
      <c r="H108" t="s">
        <v>801</v>
      </c>
    </row>
    <row r="109" spans="1:8" ht="15">
      <c r="A109" t="s">
        <v>207</v>
      </c>
      <c r="B109">
        <v>2004</v>
      </c>
      <c r="C109" t="s">
        <v>86</v>
      </c>
      <c r="D109" t="s">
        <v>203</v>
      </c>
      <c r="E109" s="88">
        <v>45356</v>
      </c>
      <c r="F109" s="176">
        <v>10002263</v>
      </c>
      <c r="G109" s="177" t="s">
        <v>86</v>
      </c>
      <c r="H109" t="s">
        <v>801</v>
      </c>
    </row>
    <row r="110" spans="1:8" ht="15">
      <c r="A110" t="s">
        <v>208</v>
      </c>
      <c r="B110">
        <v>2008</v>
      </c>
      <c r="C110" t="s">
        <v>85</v>
      </c>
      <c r="D110" t="s">
        <v>203</v>
      </c>
      <c r="E110" s="88">
        <v>45356</v>
      </c>
      <c r="F110" s="176">
        <v>10004889</v>
      </c>
      <c r="G110" s="177" t="s">
        <v>85</v>
      </c>
      <c r="H110" t="s">
        <v>801</v>
      </c>
    </row>
    <row r="111" spans="1:8" ht="15">
      <c r="A111" t="s">
        <v>209</v>
      </c>
      <c r="B111">
        <v>2004</v>
      </c>
      <c r="C111" t="s">
        <v>86</v>
      </c>
      <c r="D111" t="s">
        <v>203</v>
      </c>
      <c r="E111" s="88">
        <v>45356</v>
      </c>
      <c r="F111" s="176">
        <v>10002264</v>
      </c>
      <c r="G111" s="177" t="s">
        <v>86</v>
      </c>
      <c r="H111" t="s">
        <v>801</v>
      </c>
    </row>
    <row r="112" spans="1:8" ht="15">
      <c r="A112" t="s">
        <v>210</v>
      </c>
      <c r="B112">
        <v>2008</v>
      </c>
      <c r="C112" t="s">
        <v>85</v>
      </c>
      <c r="D112" t="s">
        <v>203</v>
      </c>
      <c r="E112" s="88">
        <v>45356</v>
      </c>
      <c r="F112" s="176">
        <v>10003965</v>
      </c>
      <c r="G112" s="177" t="s">
        <v>85</v>
      </c>
      <c r="H112" t="s">
        <v>801</v>
      </c>
    </row>
    <row r="113" spans="1:8" ht="15">
      <c r="A113" t="s">
        <v>211</v>
      </c>
      <c r="B113">
        <v>2010</v>
      </c>
      <c r="C113" t="s">
        <v>85</v>
      </c>
      <c r="D113" t="s">
        <v>203</v>
      </c>
      <c r="E113" s="88">
        <v>45356</v>
      </c>
      <c r="F113" s="176">
        <v>10004890</v>
      </c>
      <c r="G113" s="177" t="s">
        <v>85</v>
      </c>
      <c r="H113" t="s">
        <v>801</v>
      </c>
    </row>
    <row r="114" spans="1:8" ht="15">
      <c r="A114" t="s">
        <v>212</v>
      </c>
      <c r="B114">
        <v>2003</v>
      </c>
      <c r="C114" t="s">
        <v>86</v>
      </c>
      <c r="D114" t="s">
        <v>203</v>
      </c>
      <c r="E114" s="88">
        <v>45356</v>
      </c>
      <c r="F114" s="176">
        <v>10002723</v>
      </c>
      <c r="G114" s="177" t="s">
        <v>86</v>
      </c>
      <c r="H114" t="s">
        <v>801</v>
      </c>
    </row>
    <row r="115" spans="1:8" ht="15">
      <c r="A115" t="s">
        <v>213</v>
      </c>
      <c r="B115">
        <v>2003</v>
      </c>
      <c r="C115" t="s">
        <v>86</v>
      </c>
      <c r="D115" t="s">
        <v>203</v>
      </c>
      <c r="E115" s="88">
        <v>45356</v>
      </c>
      <c r="F115" s="176">
        <v>10002724</v>
      </c>
      <c r="G115" s="177" t="s">
        <v>86</v>
      </c>
      <c r="H115" t="s">
        <v>801</v>
      </c>
    </row>
    <row r="116" spans="1:8" ht="15">
      <c r="A116" t="s">
        <v>214</v>
      </c>
      <c r="B116">
        <v>2009</v>
      </c>
      <c r="C116" t="s">
        <v>85</v>
      </c>
      <c r="D116" t="s">
        <v>203</v>
      </c>
      <c r="E116" s="88">
        <v>45356</v>
      </c>
      <c r="F116" s="176">
        <v>10004906</v>
      </c>
      <c r="G116" s="177" t="s">
        <v>85</v>
      </c>
      <c r="H116" t="s">
        <v>801</v>
      </c>
    </row>
    <row r="117" spans="1:8" ht="15">
      <c r="A117" t="s">
        <v>215</v>
      </c>
      <c r="B117">
        <v>2004</v>
      </c>
      <c r="C117" t="s">
        <v>86</v>
      </c>
      <c r="D117" t="s">
        <v>203</v>
      </c>
      <c r="E117" s="88">
        <v>45356</v>
      </c>
      <c r="F117" s="176">
        <v>10004678</v>
      </c>
      <c r="G117" s="177" t="s">
        <v>86</v>
      </c>
      <c r="H117" t="s">
        <v>801</v>
      </c>
    </row>
    <row r="118" spans="1:8" ht="15">
      <c r="A118" t="s">
        <v>216</v>
      </c>
      <c r="B118">
        <v>2002</v>
      </c>
      <c r="C118" t="s">
        <v>86</v>
      </c>
      <c r="D118" t="s">
        <v>203</v>
      </c>
      <c r="E118" s="88">
        <v>45356</v>
      </c>
      <c r="F118" s="176">
        <v>10002674</v>
      </c>
      <c r="G118" s="177" t="s">
        <v>86</v>
      </c>
      <c r="H118" t="s">
        <v>801</v>
      </c>
    </row>
    <row r="119" spans="1:8" ht="15">
      <c r="A119" t="s">
        <v>217</v>
      </c>
      <c r="B119">
        <v>1998</v>
      </c>
      <c r="C119" t="s">
        <v>86</v>
      </c>
      <c r="D119" t="s">
        <v>203</v>
      </c>
      <c r="E119" s="88">
        <v>45356</v>
      </c>
      <c r="F119" s="176">
        <v>10000676</v>
      </c>
      <c r="G119" s="177" t="s">
        <v>86</v>
      </c>
      <c r="H119" t="s">
        <v>801</v>
      </c>
    </row>
    <row r="120" spans="1:8" ht="15">
      <c r="A120" t="s">
        <v>218</v>
      </c>
      <c r="B120">
        <v>1976</v>
      </c>
      <c r="C120" t="s">
        <v>85</v>
      </c>
      <c r="D120" t="s">
        <v>203</v>
      </c>
      <c r="E120" s="88">
        <v>45356</v>
      </c>
      <c r="F120" s="176">
        <v>10000688</v>
      </c>
      <c r="G120" s="177" t="s">
        <v>85</v>
      </c>
      <c r="H120" t="s">
        <v>801</v>
      </c>
    </row>
    <row r="121" spans="1:8" ht="15">
      <c r="A121" t="s">
        <v>219</v>
      </c>
      <c r="B121">
        <v>2007</v>
      </c>
      <c r="C121" t="s">
        <v>85</v>
      </c>
      <c r="D121" t="s">
        <v>203</v>
      </c>
      <c r="E121" s="88">
        <v>45356</v>
      </c>
      <c r="F121" s="176">
        <v>10004661</v>
      </c>
      <c r="G121" s="177" t="s">
        <v>85</v>
      </c>
      <c r="H121" t="s">
        <v>801</v>
      </c>
    </row>
    <row r="122" spans="1:8" ht="15">
      <c r="A122" t="s">
        <v>220</v>
      </c>
      <c r="B122">
        <v>2001</v>
      </c>
      <c r="C122" t="s">
        <v>85</v>
      </c>
      <c r="D122" t="s">
        <v>203</v>
      </c>
      <c r="E122" s="88">
        <v>45356</v>
      </c>
      <c r="F122" s="176">
        <v>10000690</v>
      </c>
      <c r="G122" s="177" t="s">
        <v>85</v>
      </c>
      <c r="H122" t="s">
        <v>801</v>
      </c>
    </row>
    <row r="123" spans="1:8" ht="15">
      <c r="A123" t="s">
        <v>221</v>
      </c>
      <c r="B123">
        <v>1995</v>
      </c>
      <c r="C123" t="s">
        <v>86</v>
      </c>
      <c r="D123" t="s">
        <v>203</v>
      </c>
      <c r="E123" s="88">
        <v>45356</v>
      </c>
      <c r="F123" s="176">
        <v>10000692</v>
      </c>
      <c r="G123" s="177" t="s">
        <v>86</v>
      </c>
      <c r="H123" t="s">
        <v>801</v>
      </c>
    </row>
    <row r="124" spans="1:8" ht="15">
      <c r="A124" t="s">
        <v>222</v>
      </c>
      <c r="B124">
        <v>2008</v>
      </c>
      <c r="C124" t="s">
        <v>85</v>
      </c>
      <c r="D124" t="s">
        <v>203</v>
      </c>
      <c r="E124" s="88">
        <v>45356</v>
      </c>
      <c r="F124" s="176">
        <v>10004588</v>
      </c>
      <c r="G124" s="177" t="s">
        <v>85</v>
      </c>
      <c r="H124" t="s">
        <v>801</v>
      </c>
    </row>
    <row r="125" spans="1:8" ht="15">
      <c r="A125" t="s">
        <v>223</v>
      </c>
      <c r="B125">
        <v>2008</v>
      </c>
      <c r="C125" t="s">
        <v>86</v>
      </c>
      <c r="D125" t="s">
        <v>224</v>
      </c>
      <c r="E125" s="88">
        <v>45351</v>
      </c>
      <c r="F125" s="176">
        <v>10004271</v>
      </c>
      <c r="G125" s="177" t="s">
        <v>86</v>
      </c>
      <c r="H125" t="s">
        <v>817</v>
      </c>
    </row>
    <row r="126" spans="1:8" ht="15">
      <c r="A126" t="s">
        <v>225</v>
      </c>
      <c r="B126">
        <v>1995</v>
      </c>
      <c r="C126" t="s">
        <v>85</v>
      </c>
      <c r="D126" t="s">
        <v>224</v>
      </c>
      <c r="E126" s="88">
        <v>45351</v>
      </c>
      <c r="F126" s="176">
        <v>10001473</v>
      </c>
      <c r="G126" s="177" t="s">
        <v>85</v>
      </c>
      <c r="H126" t="s">
        <v>817</v>
      </c>
    </row>
    <row r="127" spans="1:8" ht="15">
      <c r="A127" t="s">
        <v>226</v>
      </c>
      <c r="B127">
        <v>2009</v>
      </c>
      <c r="C127" t="s">
        <v>86</v>
      </c>
      <c r="D127" t="s">
        <v>224</v>
      </c>
      <c r="E127" s="88">
        <v>45351</v>
      </c>
      <c r="F127" s="176">
        <v>10004432</v>
      </c>
      <c r="G127" s="177" t="s">
        <v>86</v>
      </c>
      <c r="H127" t="s">
        <v>817</v>
      </c>
    </row>
    <row r="128" spans="1:8" ht="15">
      <c r="A128" t="s">
        <v>227</v>
      </c>
      <c r="B128">
        <v>2009</v>
      </c>
      <c r="C128" t="s">
        <v>86</v>
      </c>
      <c r="D128" t="s">
        <v>224</v>
      </c>
      <c r="E128" s="88">
        <v>45351</v>
      </c>
      <c r="F128" s="176">
        <v>10004433</v>
      </c>
      <c r="G128" s="177" t="s">
        <v>86</v>
      </c>
      <c r="H128" t="s">
        <v>817</v>
      </c>
    </row>
    <row r="129" spans="1:8" ht="15">
      <c r="A129" t="s">
        <v>228</v>
      </c>
      <c r="B129">
        <v>2006</v>
      </c>
      <c r="C129" t="s">
        <v>86</v>
      </c>
      <c r="D129" t="s">
        <v>224</v>
      </c>
      <c r="E129" s="88">
        <v>45351</v>
      </c>
      <c r="F129" s="176">
        <v>10003438</v>
      </c>
      <c r="G129" s="177" t="s">
        <v>86</v>
      </c>
      <c r="H129" t="s">
        <v>817</v>
      </c>
    </row>
    <row r="130" spans="1:8" ht="15">
      <c r="A130" t="s">
        <v>229</v>
      </c>
      <c r="B130">
        <v>2006</v>
      </c>
      <c r="C130" t="s">
        <v>85</v>
      </c>
      <c r="D130" t="s">
        <v>224</v>
      </c>
      <c r="E130" s="88">
        <v>45351</v>
      </c>
      <c r="F130" s="176">
        <v>10003900</v>
      </c>
      <c r="G130" s="177" t="s">
        <v>85</v>
      </c>
      <c r="H130" t="s">
        <v>817</v>
      </c>
    </row>
    <row r="131" spans="1:8" ht="15">
      <c r="A131" t="s">
        <v>230</v>
      </c>
      <c r="B131">
        <v>2005</v>
      </c>
      <c r="C131" t="s">
        <v>86</v>
      </c>
      <c r="D131" t="s">
        <v>224</v>
      </c>
      <c r="E131" s="88">
        <v>45351</v>
      </c>
      <c r="F131" s="176">
        <v>10002599</v>
      </c>
      <c r="G131" s="177" t="s">
        <v>86</v>
      </c>
      <c r="H131" t="s">
        <v>817</v>
      </c>
    </row>
    <row r="132" spans="1:8" ht="15">
      <c r="A132" t="s">
        <v>231</v>
      </c>
      <c r="B132">
        <v>2007</v>
      </c>
      <c r="C132" t="s">
        <v>86</v>
      </c>
      <c r="D132" t="s">
        <v>224</v>
      </c>
      <c r="E132" s="88">
        <v>45351</v>
      </c>
      <c r="F132" s="176">
        <v>10003297</v>
      </c>
      <c r="G132" s="177" t="s">
        <v>86</v>
      </c>
      <c r="H132" t="s">
        <v>817</v>
      </c>
    </row>
    <row r="133" spans="1:8" ht="15">
      <c r="A133" t="s">
        <v>232</v>
      </c>
      <c r="B133">
        <v>2003</v>
      </c>
      <c r="C133" t="s">
        <v>85</v>
      </c>
      <c r="D133" t="s">
        <v>224</v>
      </c>
      <c r="E133" s="88">
        <v>45351</v>
      </c>
      <c r="F133" s="176">
        <v>10003440</v>
      </c>
      <c r="G133" s="177" t="s">
        <v>85</v>
      </c>
      <c r="H133" t="s">
        <v>817</v>
      </c>
    </row>
    <row r="134" spans="1:8" ht="15">
      <c r="A134" t="s">
        <v>233</v>
      </c>
      <c r="B134">
        <v>2003</v>
      </c>
      <c r="C134" t="s">
        <v>85</v>
      </c>
      <c r="D134" t="s">
        <v>224</v>
      </c>
      <c r="E134" s="88">
        <v>45351</v>
      </c>
      <c r="F134" s="176">
        <v>10002156</v>
      </c>
      <c r="G134" s="177" t="s">
        <v>85</v>
      </c>
      <c r="H134" t="s">
        <v>817</v>
      </c>
    </row>
    <row r="135" spans="1:8" ht="15">
      <c r="A135" t="s">
        <v>818</v>
      </c>
      <c r="B135">
        <v>2009</v>
      </c>
      <c r="C135" t="s">
        <v>85</v>
      </c>
      <c r="D135" t="s">
        <v>234</v>
      </c>
      <c r="E135" s="88">
        <v>45314</v>
      </c>
      <c r="F135" s="176">
        <v>10004955</v>
      </c>
      <c r="G135" s="177" t="s">
        <v>85</v>
      </c>
      <c r="H135" t="s">
        <v>815</v>
      </c>
    </row>
    <row r="136" spans="1:8" ht="15">
      <c r="A136" t="s">
        <v>819</v>
      </c>
      <c r="B136">
        <v>2009</v>
      </c>
      <c r="C136" t="s">
        <v>85</v>
      </c>
      <c r="D136" t="s">
        <v>234</v>
      </c>
      <c r="E136" s="88">
        <v>45314</v>
      </c>
      <c r="F136" s="176">
        <v>10004956</v>
      </c>
      <c r="G136" s="177" t="s">
        <v>85</v>
      </c>
      <c r="H136" t="s">
        <v>815</v>
      </c>
    </row>
    <row r="137" spans="1:8" ht="15">
      <c r="A137" t="s">
        <v>820</v>
      </c>
      <c r="B137">
        <v>2009</v>
      </c>
      <c r="C137" t="s">
        <v>85</v>
      </c>
      <c r="D137" t="s">
        <v>234</v>
      </c>
      <c r="E137" s="88">
        <v>45314</v>
      </c>
      <c r="F137" s="176">
        <v>10004957</v>
      </c>
      <c r="G137" s="177" t="s">
        <v>85</v>
      </c>
      <c r="H137" t="s">
        <v>815</v>
      </c>
    </row>
    <row r="138" spans="1:8" ht="15">
      <c r="A138" t="s">
        <v>235</v>
      </c>
      <c r="B138">
        <v>2006</v>
      </c>
      <c r="C138" t="s">
        <v>86</v>
      </c>
      <c r="D138" t="s">
        <v>236</v>
      </c>
      <c r="E138" s="88">
        <v>45352</v>
      </c>
      <c r="F138" s="176">
        <v>10004896</v>
      </c>
      <c r="G138" s="177" t="s">
        <v>86</v>
      </c>
      <c r="H138" t="s">
        <v>817</v>
      </c>
    </row>
    <row r="139" spans="1:8" ht="15">
      <c r="A139" t="s">
        <v>237</v>
      </c>
      <c r="B139">
        <v>2008</v>
      </c>
      <c r="C139" t="s">
        <v>85</v>
      </c>
      <c r="D139" t="s">
        <v>236</v>
      </c>
      <c r="E139" s="88">
        <v>45352</v>
      </c>
      <c r="F139" s="176">
        <v>10004763</v>
      </c>
      <c r="G139" s="177" t="s">
        <v>85</v>
      </c>
      <c r="H139" t="s">
        <v>817</v>
      </c>
    </row>
    <row r="140" spans="1:8" ht="15">
      <c r="A140" t="s">
        <v>238</v>
      </c>
      <c r="B140">
        <v>2007</v>
      </c>
      <c r="C140" t="s">
        <v>85</v>
      </c>
      <c r="D140" t="s">
        <v>236</v>
      </c>
      <c r="E140" s="88">
        <v>45352</v>
      </c>
      <c r="F140" s="176">
        <v>10003651</v>
      </c>
      <c r="G140" s="177" t="s">
        <v>85</v>
      </c>
      <c r="H140" t="s">
        <v>817</v>
      </c>
    </row>
    <row r="141" spans="1:8" ht="15">
      <c r="A141" t="s">
        <v>239</v>
      </c>
      <c r="B141">
        <v>2010</v>
      </c>
      <c r="C141" t="s">
        <v>85</v>
      </c>
      <c r="D141" t="s">
        <v>236</v>
      </c>
      <c r="E141" s="88">
        <v>45352</v>
      </c>
      <c r="F141" s="176">
        <v>10004758</v>
      </c>
      <c r="G141" s="177" t="s">
        <v>85</v>
      </c>
      <c r="H141" t="s">
        <v>817</v>
      </c>
    </row>
    <row r="142" spans="1:8" ht="15">
      <c r="A142" t="s">
        <v>240</v>
      </c>
      <c r="B142">
        <v>2010</v>
      </c>
      <c r="C142" t="s">
        <v>85</v>
      </c>
      <c r="D142" t="s">
        <v>236</v>
      </c>
      <c r="E142" s="88">
        <v>45352</v>
      </c>
      <c r="F142" s="176">
        <v>10004922</v>
      </c>
      <c r="G142" s="177" t="s">
        <v>85</v>
      </c>
      <c r="H142" t="s">
        <v>817</v>
      </c>
    </row>
    <row r="143" spans="1:8" ht="15">
      <c r="A143" t="s">
        <v>241</v>
      </c>
      <c r="B143">
        <v>2010</v>
      </c>
      <c r="C143" t="s">
        <v>85</v>
      </c>
      <c r="D143" t="s">
        <v>236</v>
      </c>
      <c r="E143" s="88">
        <v>45352</v>
      </c>
      <c r="F143" s="176">
        <v>10004923</v>
      </c>
      <c r="G143" s="177" t="s">
        <v>85</v>
      </c>
      <c r="H143" t="s">
        <v>817</v>
      </c>
    </row>
    <row r="144" spans="1:8" ht="15">
      <c r="A144" t="s">
        <v>242</v>
      </c>
      <c r="B144">
        <v>2008</v>
      </c>
      <c r="C144" t="s">
        <v>85</v>
      </c>
      <c r="D144" t="s">
        <v>236</v>
      </c>
      <c r="E144" s="88">
        <v>45352</v>
      </c>
      <c r="F144" s="176">
        <v>10004247</v>
      </c>
      <c r="G144" s="177" t="s">
        <v>85</v>
      </c>
      <c r="H144" t="s">
        <v>817</v>
      </c>
    </row>
    <row r="145" spans="1:8" ht="15">
      <c r="A145" t="s">
        <v>243</v>
      </c>
      <c r="B145">
        <v>2008</v>
      </c>
      <c r="C145" t="s">
        <v>85</v>
      </c>
      <c r="D145" t="s">
        <v>236</v>
      </c>
      <c r="E145" s="88">
        <v>45352</v>
      </c>
      <c r="F145" s="176">
        <v>10004544</v>
      </c>
      <c r="G145" s="177" t="s">
        <v>85</v>
      </c>
      <c r="H145" t="s">
        <v>817</v>
      </c>
    </row>
    <row r="146" spans="1:8" ht="15">
      <c r="A146" t="s">
        <v>244</v>
      </c>
      <c r="B146">
        <v>2006</v>
      </c>
      <c r="C146" t="s">
        <v>86</v>
      </c>
      <c r="D146" t="s">
        <v>245</v>
      </c>
      <c r="E146" s="88">
        <v>45351</v>
      </c>
      <c r="F146" s="176">
        <v>10004426</v>
      </c>
      <c r="G146" s="177" t="s">
        <v>86</v>
      </c>
      <c r="H146" t="s">
        <v>815</v>
      </c>
    </row>
    <row r="147" spans="1:8" ht="15">
      <c r="A147" t="s">
        <v>246</v>
      </c>
      <c r="B147">
        <v>2008</v>
      </c>
      <c r="C147" t="s">
        <v>85</v>
      </c>
      <c r="D147" t="s">
        <v>245</v>
      </c>
      <c r="E147" s="88">
        <v>45351</v>
      </c>
      <c r="F147" s="176">
        <v>10004898</v>
      </c>
      <c r="G147" s="177" t="s">
        <v>85</v>
      </c>
      <c r="H147" t="s">
        <v>815</v>
      </c>
    </row>
    <row r="148" spans="1:8" ht="15">
      <c r="A148" t="s">
        <v>247</v>
      </c>
      <c r="B148">
        <v>2005</v>
      </c>
      <c r="C148" t="s">
        <v>85</v>
      </c>
      <c r="D148" t="s">
        <v>245</v>
      </c>
      <c r="E148" s="88">
        <v>45351</v>
      </c>
      <c r="F148" s="176">
        <v>10004492</v>
      </c>
      <c r="G148" s="177" t="s">
        <v>85</v>
      </c>
      <c r="H148" t="s">
        <v>815</v>
      </c>
    </row>
    <row r="149" spans="1:8" ht="15">
      <c r="A149" t="s">
        <v>248</v>
      </c>
      <c r="B149">
        <v>2007</v>
      </c>
      <c r="C149" t="s">
        <v>86</v>
      </c>
      <c r="D149" t="s">
        <v>245</v>
      </c>
      <c r="E149" s="88">
        <v>45351</v>
      </c>
      <c r="F149" s="176">
        <v>10004761</v>
      </c>
      <c r="G149" s="177" t="s">
        <v>86</v>
      </c>
      <c r="H149" t="s">
        <v>815</v>
      </c>
    </row>
    <row r="150" spans="1:8" ht="15">
      <c r="A150" t="s">
        <v>249</v>
      </c>
      <c r="B150">
        <v>2009</v>
      </c>
      <c r="C150" t="s">
        <v>86</v>
      </c>
      <c r="D150" t="s">
        <v>245</v>
      </c>
      <c r="E150" s="88">
        <v>45294</v>
      </c>
      <c r="F150" s="176">
        <v>10004943</v>
      </c>
      <c r="G150" s="177" t="s">
        <v>86</v>
      </c>
      <c r="H150" t="s">
        <v>815</v>
      </c>
    </row>
    <row r="151" spans="1:8" ht="15">
      <c r="A151" t="s">
        <v>250</v>
      </c>
      <c r="B151">
        <v>2006</v>
      </c>
      <c r="C151" t="s">
        <v>86</v>
      </c>
      <c r="D151" t="s">
        <v>245</v>
      </c>
      <c r="E151" s="88">
        <v>45351</v>
      </c>
      <c r="F151" s="176">
        <v>10004428</v>
      </c>
      <c r="G151" s="177" t="s">
        <v>86</v>
      </c>
      <c r="H151" t="s">
        <v>815</v>
      </c>
    </row>
    <row r="152" spans="1:8" ht="15">
      <c r="A152" t="s">
        <v>251</v>
      </c>
      <c r="B152">
        <v>2007</v>
      </c>
      <c r="C152" t="s">
        <v>86</v>
      </c>
      <c r="D152" t="s">
        <v>245</v>
      </c>
      <c r="E152" s="88">
        <v>45351</v>
      </c>
      <c r="F152" s="176">
        <v>10004337</v>
      </c>
      <c r="G152" s="177" t="s">
        <v>86</v>
      </c>
      <c r="H152" t="s">
        <v>815</v>
      </c>
    </row>
    <row r="153" spans="1:8" ht="15">
      <c r="A153" t="s">
        <v>252</v>
      </c>
      <c r="B153">
        <v>2009</v>
      </c>
      <c r="C153" t="s">
        <v>85</v>
      </c>
      <c r="D153" t="s">
        <v>245</v>
      </c>
      <c r="E153" s="88">
        <v>45351</v>
      </c>
      <c r="F153" s="176">
        <v>10004838</v>
      </c>
      <c r="G153" s="177" t="s">
        <v>85</v>
      </c>
      <c r="H153" t="s">
        <v>815</v>
      </c>
    </row>
    <row r="154" spans="1:8" ht="15">
      <c r="A154" t="s">
        <v>253</v>
      </c>
      <c r="B154">
        <v>2003</v>
      </c>
      <c r="C154" t="s">
        <v>85</v>
      </c>
      <c r="D154" t="s">
        <v>245</v>
      </c>
      <c r="E154" s="88">
        <v>45351</v>
      </c>
      <c r="F154" s="176">
        <v>10003288</v>
      </c>
      <c r="G154" s="177" t="s">
        <v>85</v>
      </c>
      <c r="H154" t="s">
        <v>815</v>
      </c>
    </row>
    <row r="155" spans="1:8" ht="15">
      <c r="A155" t="s">
        <v>821</v>
      </c>
      <c r="B155">
        <v>2008</v>
      </c>
      <c r="C155" t="s">
        <v>86</v>
      </c>
      <c r="D155" t="s">
        <v>245</v>
      </c>
      <c r="E155" s="88">
        <v>45350</v>
      </c>
      <c r="F155" s="176">
        <v>10005008</v>
      </c>
      <c r="G155" s="177" t="s">
        <v>86</v>
      </c>
      <c r="H155" t="s">
        <v>815</v>
      </c>
    </row>
    <row r="156" spans="1:8" ht="15">
      <c r="A156" t="s">
        <v>254</v>
      </c>
      <c r="B156">
        <v>2007</v>
      </c>
      <c r="C156" t="s">
        <v>86</v>
      </c>
      <c r="D156" t="s">
        <v>255</v>
      </c>
      <c r="E156" s="88">
        <v>45351</v>
      </c>
      <c r="F156" s="176">
        <v>10003302</v>
      </c>
      <c r="G156" s="177" t="s">
        <v>86</v>
      </c>
      <c r="H156" t="s">
        <v>801</v>
      </c>
    </row>
    <row r="157" spans="1:8" ht="15">
      <c r="A157" t="s">
        <v>256</v>
      </c>
      <c r="B157">
        <v>2008</v>
      </c>
      <c r="C157" t="s">
        <v>85</v>
      </c>
      <c r="D157" t="s">
        <v>255</v>
      </c>
      <c r="E157" s="88">
        <v>45351</v>
      </c>
      <c r="F157" s="176">
        <v>10004870</v>
      </c>
      <c r="G157" s="177" t="s">
        <v>85</v>
      </c>
      <c r="H157" t="s">
        <v>801</v>
      </c>
    </row>
    <row r="158" spans="1:8" ht="15">
      <c r="A158" t="s">
        <v>257</v>
      </c>
      <c r="B158">
        <v>2008</v>
      </c>
      <c r="C158" t="s">
        <v>85</v>
      </c>
      <c r="D158" t="s">
        <v>255</v>
      </c>
      <c r="E158" s="88">
        <v>45351</v>
      </c>
      <c r="F158" s="176">
        <v>10003966</v>
      </c>
      <c r="G158" s="177" t="s">
        <v>85</v>
      </c>
      <c r="H158" t="s">
        <v>801</v>
      </c>
    </row>
    <row r="159" spans="1:8" ht="15">
      <c r="A159" t="s">
        <v>258</v>
      </c>
      <c r="B159">
        <v>2000</v>
      </c>
      <c r="C159" t="s">
        <v>85</v>
      </c>
      <c r="D159" t="s">
        <v>255</v>
      </c>
      <c r="E159" s="88">
        <v>45351</v>
      </c>
      <c r="F159" s="176">
        <v>10003303</v>
      </c>
      <c r="G159" s="177" t="s">
        <v>85</v>
      </c>
      <c r="H159" t="s">
        <v>801</v>
      </c>
    </row>
    <row r="160" spans="1:8" ht="15">
      <c r="A160" t="s">
        <v>822</v>
      </c>
      <c r="B160">
        <v>2009</v>
      </c>
      <c r="C160" t="s">
        <v>85</v>
      </c>
      <c r="D160" t="s">
        <v>255</v>
      </c>
      <c r="E160" s="88">
        <v>45335</v>
      </c>
      <c r="F160" s="176">
        <v>10004982</v>
      </c>
      <c r="G160" s="177" t="s">
        <v>85</v>
      </c>
      <c r="H160" t="s">
        <v>801</v>
      </c>
    </row>
    <row r="161" spans="1:8" ht="15">
      <c r="A161" t="s">
        <v>823</v>
      </c>
      <c r="B161">
        <v>2011</v>
      </c>
      <c r="C161" t="s">
        <v>85</v>
      </c>
      <c r="D161" t="s">
        <v>255</v>
      </c>
      <c r="E161" s="88">
        <v>45335</v>
      </c>
      <c r="F161" s="176">
        <v>10004983</v>
      </c>
      <c r="G161" s="177" t="s">
        <v>85</v>
      </c>
      <c r="H161" t="s">
        <v>801</v>
      </c>
    </row>
    <row r="162" spans="1:8" ht="15">
      <c r="A162" t="s">
        <v>824</v>
      </c>
      <c r="B162">
        <v>1995</v>
      </c>
      <c r="C162" t="s">
        <v>85</v>
      </c>
      <c r="D162" t="s">
        <v>255</v>
      </c>
      <c r="E162" s="88">
        <v>45335</v>
      </c>
      <c r="F162" s="176">
        <v>10002645</v>
      </c>
      <c r="G162" s="177" t="s">
        <v>85</v>
      </c>
      <c r="H162" t="s">
        <v>801</v>
      </c>
    </row>
    <row r="163" spans="1:8" ht="15">
      <c r="A163" t="s">
        <v>259</v>
      </c>
      <c r="B163">
        <v>2009</v>
      </c>
      <c r="C163" t="s">
        <v>85</v>
      </c>
      <c r="D163" t="s">
        <v>255</v>
      </c>
      <c r="E163" s="88">
        <v>45351</v>
      </c>
      <c r="F163" s="176">
        <v>10004872</v>
      </c>
      <c r="G163" s="177" t="s">
        <v>85</v>
      </c>
      <c r="H163" t="s">
        <v>801</v>
      </c>
    </row>
    <row r="164" spans="1:8" ht="15">
      <c r="A164" t="s">
        <v>260</v>
      </c>
      <c r="B164">
        <v>1986</v>
      </c>
      <c r="C164" t="s">
        <v>86</v>
      </c>
      <c r="D164" t="s">
        <v>255</v>
      </c>
      <c r="E164" s="88">
        <v>45351</v>
      </c>
      <c r="F164" s="176">
        <v>10001498</v>
      </c>
      <c r="G164" s="177" t="s">
        <v>86</v>
      </c>
      <c r="H164" t="s">
        <v>801</v>
      </c>
    </row>
    <row r="165" spans="1:8" ht="15">
      <c r="A165" t="s">
        <v>261</v>
      </c>
      <c r="B165">
        <v>2005</v>
      </c>
      <c r="C165" t="s">
        <v>86</v>
      </c>
      <c r="D165" t="s">
        <v>255</v>
      </c>
      <c r="E165" s="88">
        <v>45351</v>
      </c>
      <c r="F165" s="176">
        <v>10003072</v>
      </c>
      <c r="G165" s="177" t="s">
        <v>86</v>
      </c>
      <c r="H165" t="s">
        <v>801</v>
      </c>
    </row>
    <row r="166" spans="1:8" ht="15">
      <c r="A166" t="s">
        <v>825</v>
      </c>
      <c r="B166">
        <v>2000</v>
      </c>
      <c r="C166" t="s">
        <v>85</v>
      </c>
      <c r="D166" t="s">
        <v>255</v>
      </c>
      <c r="E166" s="88">
        <v>45335</v>
      </c>
      <c r="F166" s="176">
        <v>10004986</v>
      </c>
      <c r="G166" s="177" t="s">
        <v>85</v>
      </c>
      <c r="H166" t="s">
        <v>801</v>
      </c>
    </row>
    <row r="167" spans="1:8" ht="15">
      <c r="A167" t="s">
        <v>826</v>
      </c>
      <c r="B167">
        <v>2009</v>
      </c>
      <c r="C167" t="s">
        <v>85</v>
      </c>
      <c r="D167" t="s">
        <v>255</v>
      </c>
      <c r="E167" s="88">
        <v>45335</v>
      </c>
      <c r="F167" s="176">
        <v>10004988</v>
      </c>
      <c r="G167" s="177" t="s">
        <v>85</v>
      </c>
      <c r="H167" t="s">
        <v>801</v>
      </c>
    </row>
    <row r="168" spans="1:8" ht="15">
      <c r="A168" t="s">
        <v>262</v>
      </c>
      <c r="B168">
        <v>2000</v>
      </c>
      <c r="C168" t="s">
        <v>85</v>
      </c>
      <c r="D168" t="s">
        <v>255</v>
      </c>
      <c r="E168" s="88">
        <v>45351</v>
      </c>
      <c r="F168" s="176">
        <v>10004414</v>
      </c>
      <c r="G168" s="177" t="s">
        <v>85</v>
      </c>
      <c r="H168" t="s">
        <v>801</v>
      </c>
    </row>
    <row r="169" spans="1:8" ht="15">
      <c r="A169" t="s">
        <v>263</v>
      </c>
      <c r="B169">
        <v>1997</v>
      </c>
      <c r="C169" t="s">
        <v>86</v>
      </c>
      <c r="D169" t="s">
        <v>255</v>
      </c>
      <c r="E169" s="88">
        <v>45351</v>
      </c>
      <c r="F169" s="176">
        <v>10002465</v>
      </c>
      <c r="G169" s="177" t="s">
        <v>86</v>
      </c>
      <c r="H169" t="s">
        <v>801</v>
      </c>
    </row>
    <row r="170" spans="1:8" ht="15">
      <c r="A170" t="s">
        <v>264</v>
      </c>
      <c r="B170">
        <v>2002</v>
      </c>
      <c r="C170" t="s">
        <v>86</v>
      </c>
      <c r="D170" t="s">
        <v>255</v>
      </c>
      <c r="E170" s="88">
        <v>45351</v>
      </c>
      <c r="F170" s="176">
        <v>10004717</v>
      </c>
      <c r="G170" s="177" t="s">
        <v>86</v>
      </c>
      <c r="H170" t="s">
        <v>801</v>
      </c>
    </row>
    <row r="171" spans="1:8" ht="15">
      <c r="A171" t="s">
        <v>265</v>
      </c>
      <c r="B171">
        <v>2009</v>
      </c>
      <c r="C171" t="s">
        <v>86</v>
      </c>
      <c r="D171" t="s">
        <v>266</v>
      </c>
      <c r="E171" s="88">
        <v>45352</v>
      </c>
      <c r="F171" s="176">
        <v>10004453</v>
      </c>
      <c r="G171" s="177" t="s">
        <v>86</v>
      </c>
      <c r="H171" t="s">
        <v>827</v>
      </c>
    </row>
    <row r="172" spans="1:8" ht="15">
      <c r="A172" t="s">
        <v>267</v>
      </c>
      <c r="B172">
        <v>2005</v>
      </c>
      <c r="C172" t="s">
        <v>85</v>
      </c>
      <c r="D172" t="s">
        <v>266</v>
      </c>
      <c r="E172" s="88">
        <v>45352</v>
      </c>
      <c r="F172" s="176">
        <v>10002771</v>
      </c>
      <c r="G172" s="177" t="s">
        <v>85</v>
      </c>
      <c r="H172" t="s">
        <v>827</v>
      </c>
    </row>
    <row r="173" spans="1:8" ht="15">
      <c r="A173" t="s">
        <v>268</v>
      </c>
      <c r="B173">
        <v>2003</v>
      </c>
      <c r="C173" t="s">
        <v>86</v>
      </c>
      <c r="D173" t="s">
        <v>266</v>
      </c>
      <c r="E173" s="88">
        <v>45352</v>
      </c>
      <c r="F173" s="176">
        <v>10001845</v>
      </c>
      <c r="G173" s="177" t="s">
        <v>86</v>
      </c>
      <c r="H173" t="s">
        <v>827</v>
      </c>
    </row>
    <row r="174" spans="1:8" ht="15">
      <c r="A174" t="s">
        <v>269</v>
      </c>
      <c r="B174">
        <v>2002</v>
      </c>
      <c r="C174" t="s">
        <v>85</v>
      </c>
      <c r="D174" t="s">
        <v>266</v>
      </c>
      <c r="E174" s="88">
        <v>45352</v>
      </c>
      <c r="F174" s="176">
        <v>10001531</v>
      </c>
      <c r="G174" s="177" t="s">
        <v>85</v>
      </c>
      <c r="H174" t="s">
        <v>827</v>
      </c>
    </row>
    <row r="175" spans="1:8" ht="15">
      <c r="A175" t="s">
        <v>270</v>
      </c>
      <c r="B175">
        <v>2004</v>
      </c>
      <c r="C175" t="s">
        <v>85</v>
      </c>
      <c r="D175" t="s">
        <v>266</v>
      </c>
      <c r="E175" s="88">
        <v>45352</v>
      </c>
      <c r="F175" s="176">
        <v>10002872</v>
      </c>
      <c r="G175" s="177" t="s">
        <v>85</v>
      </c>
      <c r="H175" t="s">
        <v>827</v>
      </c>
    </row>
    <row r="176" spans="1:8" ht="15">
      <c r="A176" t="s">
        <v>271</v>
      </c>
      <c r="B176">
        <v>2008</v>
      </c>
      <c r="C176" t="s">
        <v>85</v>
      </c>
      <c r="D176" t="s">
        <v>266</v>
      </c>
      <c r="E176" s="88">
        <v>45352</v>
      </c>
      <c r="F176" s="176">
        <v>10004266</v>
      </c>
      <c r="G176" s="177" t="s">
        <v>85</v>
      </c>
      <c r="H176" t="s">
        <v>827</v>
      </c>
    </row>
    <row r="177" spans="1:8" ht="15">
      <c r="A177" t="s">
        <v>272</v>
      </c>
      <c r="B177">
        <v>2009</v>
      </c>
      <c r="C177" t="s">
        <v>85</v>
      </c>
      <c r="D177" t="s">
        <v>266</v>
      </c>
      <c r="E177" s="88">
        <v>45352</v>
      </c>
      <c r="F177" s="176">
        <v>10004554</v>
      </c>
      <c r="G177" s="177" t="s">
        <v>85</v>
      </c>
      <c r="H177" t="s">
        <v>827</v>
      </c>
    </row>
    <row r="178" spans="1:8" ht="15">
      <c r="A178" t="s">
        <v>273</v>
      </c>
      <c r="B178">
        <v>2009</v>
      </c>
      <c r="C178" t="s">
        <v>85</v>
      </c>
      <c r="D178" t="s">
        <v>274</v>
      </c>
      <c r="E178" s="88">
        <v>45352</v>
      </c>
      <c r="F178" s="176">
        <v>10004674</v>
      </c>
      <c r="G178" s="177" t="s">
        <v>85</v>
      </c>
      <c r="H178" t="s">
        <v>828</v>
      </c>
    </row>
    <row r="179" spans="1:8" ht="15">
      <c r="A179" t="s">
        <v>829</v>
      </c>
      <c r="B179">
        <v>1986</v>
      </c>
      <c r="C179" t="s">
        <v>86</v>
      </c>
      <c r="D179" t="s">
        <v>274</v>
      </c>
      <c r="E179" s="88">
        <v>45352</v>
      </c>
      <c r="F179" s="176">
        <v>10005013</v>
      </c>
      <c r="G179" s="177" t="s">
        <v>86</v>
      </c>
      <c r="H179" t="s">
        <v>828</v>
      </c>
    </row>
    <row r="180" spans="1:8" ht="15">
      <c r="A180" t="s">
        <v>275</v>
      </c>
      <c r="B180">
        <v>2008</v>
      </c>
      <c r="C180" t="s">
        <v>85</v>
      </c>
      <c r="D180" t="s">
        <v>274</v>
      </c>
      <c r="E180" s="88">
        <v>45352</v>
      </c>
      <c r="F180" s="176">
        <v>10004850</v>
      </c>
      <c r="G180" s="177" t="s">
        <v>85</v>
      </c>
      <c r="H180" t="s">
        <v>828</v>
      </c>
    </row>
    <row r="181" spans="1:8" ht="15">
      <c r="A181" t="s">
        <v>276</v>
      </c>
      <c r="B181">
        <v>2007</v>
      </c>
      <c r="C181" t="s">
        <v>85</v>
      </c>
      <c r="D181" t="s">
        <v>274</v>
      </c>
      <c r="E181" s="88">
        <v>45352</v>
      </c>
      <c r="F181" s="176">
        <v>10003318</v>
      </c>
      <c r="G181" s="177" t="s">
        <v>85</v>
      </c>
      <c r="H181" t="s">
        <v>828</v>
      </c>
    </row>
    <row r="182" spans="1:8" ht="15">
      <c r="A182" t="s">
        <v>277</v>
      </c>
      <c r="B182">
        <v>2006</v>
      </c>
      <c r="C182" t="s">
        <v>85</v>
      </c>
      <c r="D182" t="s">
        <v>274</v>
      </c>
      <c r="E182" s="88">
        <v>45352</v>
      </c>
      <c r="F182" s="176">
        <v>10003320</v>
      </c>
      <c r="G182" s="177" t="s">
        <v>85</v>
      </c>
      <c r="H182" t="s">
        <v>828</v>
      </c>
    </row>
    <row r="183" spans="1:8" ht="15">
      <c r="A183" t="s">
        <v>278</v>
      </c>
      <c r="B183">
        <v>2002</v>
      </c>
      <c r="C183" t="s">
        <v>85</v>
      </c>
      <c r="D183" t="s">
        <v>274</v>
      </c>
      <c r="E183" s="88">
        <v>45352</v>
      </c>
      <c r="F183" s="176">
        <v>10004675</v>
      </c>
      <c r="G183" s="177" t="s">
        <v>85</v>
      </c>
      <c r="H183" t="s">
        <v>828</v>
      </c>
    </row>
    <row r="184" spans="1:8" ht="15">
      <c r="A184" t="s">
        <v>279</v>
      </c>
      <c r="B184">
        <v>2003</v>
      </c>
      <c r="C184" t="s">
        <v>85</v>
      </c>
      <c r="D184" t="s">
        <v>274</v>
      </c>
      <c r="E184" s="88">
        <v>45352</v>
      </c>
      <c r="F184" s="176">
        <v>10002451</v>
      </c>
      <c r="G184" s="177" t="s">
        <v>85</v>
      </c>
      <c r="H184" t="s">
        <v>828</v>
      </c>
    </row>
    <row r="185" spans="1:8" ht="15">
      <c r="A185" t="s">
        <v>280</v>
      </c>
      <c r="B185">
        <v>2001</v>
      </c>
      <c r="C185" t="s">
        <v>85</v>
      </c>
      <c r="D185" t="s">
        <v>274</v>
      </c>
      <c r="E185" s="88">
        <v>45352</v>
      </c>
      <c r="F185" s="176">
        <v>10000176</v>
      </c>
      <c r="G185" s="177" t="s">
        <v>85</v>
      </c>
      <c r="H185" t="s">
        <v>828</v>
      </c>
    </row>
    <row r="186" spans="1:8" ht="15">
      <c r="A186" t="s">
        <v>281</v>
      </c>
      <c r="B186">
        <v>1992</v>
      </c>
      <c r="C186" t="s">
        <v>86</v>
      </c>
      <c r="D186" t="s">
        <v>274</v>
      </c>
      <c r="E186" s="88">
        <v>45352</v>
      </c>
      <c r="F186" s="176">
        <v>10002713</v>
      </c>
      <c r="G186" s="177" t="s">
        <v>86</v>
      </c>
      <c r="H186" t="s">
        <v>828</v>
      </c>
    </row>
    <row r="187" spans="1:8" ht="15">
      <c r="A187" t="s">
        <v>282</v>
      </c>
      <c r="B187">
        <v>1999</v>
      </c>
      <c r="C187" t="s">
        <v>85</v>
      </c>
      <c r="D187" t="s">
        <v>274</v>
      </c>
      <c r="E187" s="88">
        <v>45352</v>
      </c>
      <c r="F187" s="176">
        <v>10000491</v>
      </c>
      <c r="G187" s="177" t="s">
        <v>85</v>
      </c>
      <c r="H187" t="s">
        <v>828</v>
      </c>
    </row>
    <row r="188" spans="1:8" ht="15">
      <c r="A188" t="s">
        <v>283</v>
      </c>
      <c r="B188">
        <v>2001</v>
      </c>
      <c r="C188" t="s">
        <v>86</v>
      </c>
      <c r="D188" t="s">
        <v>274</v>
      </c>
      <c r="E188" s="88">
        <v>45352</v>
      </c>
      <c r="F188" s="176">
        <v>10002717</v>
      </c>
      <c r="G188" s="177" t="s">
        <v>86</v>
      </c>
      <c r="H188" t="s">
        <v>828</v>
      </c>
    </row>
    <row r="189" spans="1:8" ht="15">
      <c r="A189" t="s">
        <v>285</v>
      </c>
      <c r="B189">
        <v>2003</v>
      </c>
      <c r="C189" t="s">
        <v>85</v>
      </c>
      <c r="D189" t="s">
        <v>274</v>
      </c>
      <c r="E189" s="88">
        <v>45352</v>
      </c>
      <c r="F189" s="176">
        <v>10004367</v>
      </c>
      <c r="G189" s="177" t="s">
        <v>85</v>
      </c>
      <c r="H189" t="s">
        <v>828</v>
      </c>
    </row>
    <row r="190" spans="1:8" ht="15">
      <c r="A190" t="s">
        <v>286</v>
      </c>
      <c r="B190">
        <v>2001</v>
      </c>
      <c r="C190" t="s">
        <v>85</v>
      </c>
      <c r="D190" t="s">
        <v>274</v>
      </c>
      <c r="E190" s="88">
        <v>45352</v>
      </c>
      <c r="F190" s="176">
        <v>10003027</v>
      </c>
      <c r="G190" s="177" t="s">
        <v>85</v>
      </c>
      <c r="H190" t="s">
        <v>828</v>
      </c>
    </row>
    <row r="191" spans="1:8" ht="15">
      <c r="A191" t="s">
        <v>287</v>
      </c>
      <c r="B191">
        <v>2005</v>
      </c>
      <c r="C191" t="s">
        <v>85</v>
      </c>
      <c r="D191" t="s">
        <v>274</v>
      </c>
      <c r="E191" s="88">
        <v>45352</v>
      </c>
      <c r="F191" s="176">
        <v>10002640</v>
      </c>
      <c r="G191" s="177" t="s">
        <v>85</v>
      </c>
      <c r="H191" t="s">
        <v>828</v>
      </c>
    </row>
    <row r="192" spans="1:8" ht="15">
      <c r="A192" t="s">
        <v>289</v>
      </c>
      <c r="B192">
        <v>2002</v>
      </c>
      <c r="C192" t="s">
        <v>85</v>
      </c>
      <c r="D192" t="s">
        <v>288</v>
      </c>
      <c r="E192" s="88">
        <v>45358</v>
      </c>
      <c r="F192" s="176">
        <v>10002972</v>
      </c>
      <c r="G192" s="177" t="s">
        <v>85</v>
      </c>
      <c r="H192" t="s">
        <v>830</v>
      </c>
    </row>
    <row r="193" spans="1:8" ht="15">
      <c r="A193" t="s">
        <v>290</v>
      </c>
      <c r="B193">
        <v>2005</v>
      </c>
      <c r="C193" t="s">
        <v>86</v>
      </c>
      <c r="D193" t="s">
        <v>288</v>
      </c>
      <c r="E193" s="88">
        <v>45358</v>
      </c>
      <c r="F193" s="176">
        <v>10004624</v>
      </c>
      <c r="G193" s="177" t="s">
        <v>86</v>
      </c>
      <c r="H193" t="s">
        <v>830</v>
      </c>
    </row>
    <row r="194" spans="1:8" ht="15">
      <c r="A194" t="s">
        <v>291</v>
      </c>
      <c r="B194">
        <v>2003</v>
      </c>
      <c r="C194" t="s">
        <v>85</v>
      </c>
      <c r="D194" t="s">
        <v>288</v>
      </c>
      <c r="E194" s="88">
        <v>45358</v>
      </c>
      <c r="F194" s="176">
        <v>10003172</v>
      </c>
      <c r="G194" s="177" t="s">
        <v>85</v>
      </c>
      <c r="H194" t="s">
        <v>830</v>
      </c>
    </row>
    <row r="195" spans="1:8" ht="15">
      <c r="A195" t="s">
        <v>293</v>
      </c>
      <c r="B195">
        <v>2003</v>
      </c>
      <c r="C195" t="s">
        <v>86</v>
      </c>
      <c r="D195" t="s">
        <v>292</v>
      </c>
      <c r="E195" s="88">
        <v>45358</v>
      </c>
      <c r="F195" s="176">
        <v>10004676</v>
      </c>
      <c r="G195" s="177" t="s">
        <v>86</v>
      </c>
      <c r="H195" t="s">
        <v>809</v>
      </c>
    </row>
    <row r="196" spans="1:8" ht="15">
      <c r="A196" t="s">
        <v>294</v>
      </c>
      <c r="B196">
        <v>2003</v>
      </c>
      <c r="C196" t="s">
        <v>85</v>
      </c>
      <c r="D196" t="s">
        <v>292</v>
      </c>
      <c r="E196" s="88">
        <v>45358</v>
      </c>
      <c r="F196" s="176">
        <v>10004431</v>
      </c>
      <c r="G196" s="177" t="s">
        <v>85</v>
      </c>
      <c r="H196" t="s">
        <v>809</v>
      </c>
    </row>
    <row r="197" spans="1:8" ht="15">
      <c r="A197" t="s">
        <v>295</v>
      </c>
      <c r="B197">
        <v>2001</v>
      </c>
      <c r="C197" t="s">
        <v>86</v>
      </c>
      <c r="D197" t="s">
        <v>292</v>
      </c>
      <c r="E197" s="88">
        <v>45358</v>
      </c>
      <c r="F197" s="176">
        <v>10004424</v>
      </c>
      <c r="G197" s="177" t="s">
        <v>86</v>
      </c>
      <c r="H197" t="s">
        <v>809</v>
      </c>
    </row>
    <row r="198" spans="1:8" ht="15">
      <c r="A198" t="s">
        <v>296</v>
      </c>
      <c r="B198">
        <v>2001</v>
      </c>
      <c r="C198" t="s">
        <v>85</v>
      </c>
      <c r="D198" t="s">
        <v>292</v>
      </c>
      <c r="E198" s="88">
        <v>45358</v>
      </c>
      <c r="F198" s="176">
        <v>10002763</v>
      </c>
      <c r="G198" s="177" t="s">
        <v>85</v>
      </c>
      <c r="H198" t="s">
        <v>809</v>
      </c>
    </row>
    <row r="199" spans="1:8" ht="15">
      <c r="A199" t="s">
        <v>297</v>
      </c>
      <c r="B199">
        <v>2000</v>
      </c>
      <c r="C199" t="s">
        <v>85</v>
      </c>
      <c r="D199" t="s">
        <v>292</v>
      </c>
      <c r="E199" s="88">
        <v>45358</v>
      </c>
      <c r="F199" s="176">
        <v>10004045</v>
      </c>
      <c r="G199" s="177" t="s">
        <v>85</v>
      </c>
      <c r="H199" t="s">
        <v>809</v>
      </c>
    </row>
    <row r="200" spans="1:8" ht="15">
      <c r="A200" t="s">
        <v>831</v>
      </c>
      <c r="B200">
        <v>2010</v>
      </c>
      <c r="C200" t="s">
        <v>85</v>
      </c>
      <c r="D200" t="s">
        <v>299</v>
      </c>
      <c r="E200" s="88">
        <v>45350</v>
      </c>
      <c r="F200" s="176">
        <v>10004995</v>
      </c>
      <c r="G200" s="177" t="s">
        <v>85</v>
      </c>
      <c r="H200" t="s">
        <v>809</v>
      </c>
    </row>
    <row r="201" spans="1:8" ht="15">
      <c r="A201" t="s">
        <v>298</v>
      </c>
      <c r="B201">
        <v>2009</v>
      </c>
      <c r="C201" t="s">
        <v>86</v>
      </c>
      <c r="D201" t="s">
        <v>299</v>
      </c>
      <c r="E201" s="88">
        <v>45351</v>
      </c>
      <c r="F201" s="176">
        <v>10004882</v>
      </c>
      <c r="G201" s="177" t="s">
        <v>86</v>
      </c>
      <c r="H201" t="s">
        <v>809</v>
      </c>
    </row>
    <row r="202" spans="1:8" ht="15">
      <c r="A202" t="s">
        <v>832</v>
      </c>
      <c r="B202">
        <v>2011</v>
      </c>
      <c r="C202" t="s">
        <v>85</v>
      </c>
      <c r="D202" t="s">
        <v>299</v>
      </c>
      <c r="E202" s="88">
        <v>45350</v>
      </c>
      <c r="F202" s="176">
        <v>10004996</v>
      </c>
      <c r="G202" s="177" t="s">
        <v>85</v>
      </c>
      <c r="H202" t="s">
        <v>809</v>
      </c>
    </row>
    <row r="203" spans="1:8" ht="15">
      <c r="A203" t="s">
        <v>300</v>
      </c>
      <c r="B203">
        <v>2006</v>
      </c>
      <c r="C203" t="s">
        <v>85</v>
      </c>
      <c r="D203" t="s">
        <v>299</v>
      </c>
      <c r="E203" s="88">
        <v>45351</v>
      </c>
      <c r="F203" s="176">
        <v>10003663</v>
      </c>
      <c r="G203" s="177" t="s">
        <v>85</v>
      </c>
      <c r="H203" t="s">
        <v>809</v>
      </c>
    </row>
    <row r="204" spans="1:8" ht="15">
      <c r="A204" t="s">
        <v>301</v>
      </c>
      <c r="B204">
        <v>2008</v>
      </c>
      <c r="C204" t="s">
        <v>85</v>
      </c>
      <c r="D204" t="s">
        <v>299</v>
      </c>
      <c r="E204" s="88">
        <v>45351</v>
      </c>
      <c r="F204" s="176">
        <v>10004835</v>
      </c>
      <c r="G204" s="177" t="s">
        <v>85</v>
      </c>
      <c r="H204" t="s">
        <v>809</v>
      </c>
    </row>
    <row r="205" spans="1:8" ht="15">
      <c r="A205" t="s">
        <v>302</v>
      </c>
      <c r="B205">
        <v>1994</v>
      </c>
      <c r="C205" t="s">
        <v>86</v>
      </c>
      <c r="D205" t="s">
        <v>299</v>
      </c>
      <c r="E205" s="88">
        <v>45351</v>
      </c>
      <c r="F205" s="176">
        <v>10003096</v>
      </c>
      <c r="G205" s="177" t="s">
        <v>86</v>
      </c>
      <c r="H205" t="s">
        <v>809</v>
      </c>
    </row>
    <row r="206" spans="1:8" ht="15">
      <c r="A206" t="s">
        <v>303</v>
      </c>
      <c r="B206">
        <v>2006</v>
      </c>
      <c r="C206" t="s">
        <v>85</v>
      </c>
      <c r="D206" t="s">
        <v>299</v>
      </c>
      <c r="E206" s="88">
        <v>45351</v>
      </c>
      <c r="F206" s="176">
        <v>10004902</v>
      </c>
      <c r="G206" s="177" t="s">
        <v>85</v>
      </c>
      <c r="H206" t="s">
        <v>809</v>
      </c>
    </row>
    <row r="207" spans="1:8" ht="15">
      <c r="A207" t="s">
        <v>304</v>
      </c>
      <c r="B207">
        <v>2007</v>
      </c>
      <c r="C207" t="s">
        <v>85</v>
      </c>
      <c r="D207" t="s">
        <v>299</v>
      </c>
      <c r="E207" s="88">
        <v>45351</v>
      </c>
      <c r="F207" s="176">
        <v>10004903</v>
      </c>
      <c r="G207" s="177" t="s">
        <v>85</v>
      </c>
      <c r="H207" t="s">
        <v>809</v>
      </c>
    </row>
    <row r="208" spans="1:8" ht="15">
      <c r="A208" t="s">
        <v>305</v>
      </c>
      <c r="B208">
        <v>1988</v>
      </c>
      <c r="C208" t="s">
        <v>85</v>
      </c>
      <c r="D208" t="s">
        <v>299</v>
      </c>
      <c r="E208" s="88">
        <v>45351</v>
      </c>
      <c r="F208" s="176">
        <v>10000284</v>
      </c>
      <c r="G208" s="177" t="s">
        <v>85</v>
      </c>
      <c r="H208" t="s">
        <v>809</v>
      </c>
    </row>
    <row r="209" spans="1:8" ht="15">
      <c r="A209" t="s">
        <v>306</v>
      </c>
      <c r="B209">
        <v>2003</v>
      </c>
      <c r="C209" t="s">
        <v>86</v>
      </c>
      <c r="D209" t="s">
        <v>299</v>
      </c>
      <c r="E209" s="88">
        <v>45351</v>
      </c>
      <c r="F209" s="176">
        <v>10002498</v>
      </c>
      <c r="G209" s="177" t="s">
        <v>86</v>
      </c>
      <c r="H209" t="s">
        <v>809</v>
      </c>
    </row>
    <row r="210" spans="1:8" ht="15">
      <c r="A210" t="s">
        <v>307</v>
      </c>
      <c r="B210">
        <v>1990</v>
      </c>
      <c r="C210" t="s">
        <v>85</v>
      </c>
      <c r="D210" t="s">
        <v>299</v>
      </c>
      <c r="E210" s="88">
        <v>45351</v>
      </c>
      <c r="F210" s="176">
        <v>10003942</v>
      </c>
      <c r="G210" s="177" t="s">
        <v>85</v>
      </c>
      <c r="H210" t="s">
        <v>809</v>
      </c>
    </row>
    <row r="211" spans="1:8" ht="15">
      <c r="A211" t="s">
        <v>308</v>
      </c>
      <c r="B211">
        <v>2001</v>
      </c>
      <c r="C211" t="s">
        <v>85</v>
      </c>
      <c r="D211" t="s">
        <v>299</v>
      </c>
      <c r="E211" s="88">
        <v>45351</v>
      </c>
      <c r="F211" s="176">
        <v>10001753</v>
      </c>
      <c r="G211" s="177" t="s">
        <v>85</v>
      </c>
      <c r="H211" t="s">
        <v>809</v>
      </c>
    </row>
    <row r="212" spans="1:8" ht="15">
      <c r="A212" t="s">
        <v>310</v>
      </c>
      <c r="B212">
        <v>2008</v>
      </c>
      <c r="C212" t="s">
        <v>86</v>
      </c>
      <c r="D212" t="s">
        <v>309</v>
      </c>
      <c r="E212" s="88">
        <v>45306</v>
      </c>
      <c r="F212" s="176">
        <v>10004945</v>
      </c>
      <c r="G212" s="177" t="s">
        <v>86</v>
      </c>
      <c r="H212" t="s">
        <v>815</v>
      </c>
    </row>
    <row r="213" spans="1:8" ht="15">
      <c r="A213" t="s">
        <v>311</v>
      </c>
      <c r="B213">
        <v>2011</v>
      </c>
      <c r="C213" t="s">
        <v>86</v>
      </c>
      <c r="D213" t="s">
        <v>309</v>
      </c>
      <c r="E213" s="88">
        <v>45306</v>
      </c>
      <c r="F213" s="176">
        <v>10004946</v>
      </c>
      <c r="G213" s="177" t="s">
        <v>86</v>
      </c>
      <c r="H213" t="s">
        <v>815</v>
      </c>
    </row>
    <row r="214" spans="1:8" ht="15">
      <c r="A214" t="s">
        <v>312</v>
      </c>
      <c r="B214">
        <v>2008</v>
      </c>
      <c r="C214" t="s">
        <v>85</v>
      </c>
      <c r="D214" t="s">
        <v>309</v>
      </c>
      <c r="E214" s="88">
        <v>45306</v>
      </c>
      <c r="F214" s="176">
        <v>10004949</v>
      </c>
      <c r="G214" s="177" t="s">
        <v>85</v>
      </c>
      <c r="H214" t="s">
        <v>815</v>
      </c>
    </row>
    <row r="215" spans="1:8" ht="15">
      <c r="A215" t="s">
        <v>313</v>
      </c>
      <c r="B215">
        <v>2009</v>
      </c>
      <c r="C215" t="s">
        <v>86</v>
      </c>
      <c r="D215" t="s">
        <v>309</v>
      </c>
      <c r="E215" s="88">
        <v>45306</v>
      </c>
      <c r="F215" s="176">
        <v>10004947</v>
      </c>
      <c r="G215" s="177" t="s">
        <v>86</v>
      </c>
      <c r="H215" t="s">
        <v>815</v>
      </c>
    </row>
    <row r="216" spans="1:8" ht="15">
      <c r="A216" t="s">
        <v>315</v>
      </c>
      <c r="B216">
        <v>2000</v>
      </c>
      <c r="C216" t="s">
        <v>85</v>
      </c>
      <c r="D216" t="s">
        <v>314</v>
      </c>
      <c r="E216" s="88">
        <v>45356</v>
      </c>
      <c r="F216" s="176">
        <v>10000314</v>
      </c>
      <c r="G216" s="177" t="s">
        <v>85</v>
      </c>
      <c r="H216" t="s">
        <v>815</v>
      </c>
    </row>
    <row r="217" spans="1:8" ht="15">
      <c r="A217" t="s">
        <v>316</v>
      </c>
      <c r="B217">
        <v>2000</v>
      </c>
      <c r="C217" t="s">
        <v>85</v>
      </c>
      <c r="D217" t="s">
        <v>314</v>
      </c>
      <c r="E217" s="88">
        <v>45356</v>
      </c>
      <c r="F217" s="176">
        <v>10001547</v>
      </c>
      <c r="G217" s="177" t="s">
        <v>85</v>
      </c>
      <c r="H217" t="s">
        <v>815</v>
      </c>
    </row>
    <row r="218" spans="1:8" ht="15">
      <c r="A218" t="s">
        <v>317</v>
      </c>
      <c r="B218">
        <v>1998</v>
      </c>
      <c r="C218" t="s">
        <v>85</v>
      </c>
      <c r="D218" t="s">
        <v>314</v>
      </c>
      <c r="E218" s="88">
        <v>45356</v>
      </c>
      <c r="F218" s="176">
        <v>10000317</v>
      </c>
      <c r="G218" s="177" t="s">
        <v>85</v>
      </c>
      <c r="H218" t="s">
        <v>815</v>
      </c>
    </row>
    <row r="219" spans="1:8" ht="15">
      <c r="A219" t="s">
        <v>318</v>
      </c>
      <c r="B219">
        <v>1999</v>
      </c>
      <c r="C219" t="s">
        <v>85</v>
      </c>
      <c r="D219" t="s">
        <v>314</v>
      </c>
      <c r="E219" s="88">
        <v>45356</v>
      </c>
      <c r="F219" s="176">
        <v>10003621</v>
      </c>
      <c r="G219" s="177" t="s">
        <v>85</v>
      </c>
      <c r="H219" t="s">
        <v>815</v>
      </c>
    </row>
    <row r="220" spans="1:8" ht="15">
      <c r="A220" t="s">
        <v>319</v>
      </c>
      <c r="B220">
        <v>2001</v>
      </c>
      <c r="C220" t="s">
        <v>85</v>
      </c>
      <c r="D220" t="s">
        <v>314</v>
      </c>
      <c r="E220" s="88">
        <v>45356</v>
      </c>
      <c r="F220" s="176">
        <v>10001697</v>
      </c>
      <c r="G220" s="177" t="s">
        <v>85</v>
      </c>
      <c r="H220" t="s">
        <v>815</v>
      </c>
    </row>
    <row r="221" spans="1:8" ht="15">
      <c r="A221" t="s">
        <v>833</v>
      </c>
      <c r="B221">
        <v>2003</v>
      </c>
      <c r="C221" t="s">
        <v>86</v>
      </c>
      <c r="D221" t="s">
        <v>314</v>
      </c>
      <c r="E221" s="88">
        <v>45356</v>
      </c>
      <c r="F221" s="176">
        <v>10005027</v>
      </c>
      <c r="G221" s="177" t="s">
        <v>86</v>
      </c>
      <c r="H221" t="s">
        <v>815</v>
      </c>
    </row>
    <row r="222" spans="1:8" ht="15">
      <c r="A222" t="s">
        <v>320</v>
      </c>
      <c r="B222">
        <v>2000</v>
      </c>
      <c r="C222" t="s">
        <v>85</v>
      </c>
      <c r="D222" t="s">
        <v>314</v>
      </c>
      <c r="E222" s="88">
        <v>45356</v>
      </c>
      <c r="F222" s="176">
        <v>10002201</v>
      </c>
      <c r="G222" s="177" t="s">
        <v>85</v>
      </c>
      <c r="H222" t="s">
        <v>815</v>
      </c>
    </row>
    <row r="223" spans="1:8" ht="15">
      <c r="A223" t="s">
        <v>321</v>
      </c>
      <c r="B223">
        <v>1999</v>
      </c>
      <c r="C223" t="s">
        <v>86</v>
      </c>
      <c r="D223" t="s">
        <v>314</v>
      </c>
      <c r="E223" s="88">
        <v>45356</v>
      </c>
      <c r="F223" s="176">
        <v>10003039</v>
      </c>
      <c r="G223" s="177" t="s">
        <v>86</v>
      </c>
      <c r="H223" t="s">
        <v>815</v>
      </c>
    </row>
    <row r="224" spans="1:8" ht="15">
      <c r="A224" t="s">
        <v>322</v>
      </c>
      <c r="B224">
        <v>1997</v>
      </c>
      <c r="C224" t="s">
        <v>86</v>
      </c>
      <c r="D224" t="s">
        <v>314</v>
      </c>
      <c r="E224" s="88">
        <v>45356</v>
      </c>
      <c r="F224" s="176">
        <v>10002708</v>
      </c>
      <c r="G224" s="177" t="s">
        <v>86</v>
      </c>
      <c r="H224" t="s">
        <v>815</v>
      </c>
    </row>
    <row r="225" spans="1:8" ht="15">
      <c r="A225" t="s">
        <v>324</v>
      </c>
      <c r="B225">
        <v>2006</v>
      </c>
      <c r="C225" t="s">
        <v>85</v>
      </c>
      <c r="D225" t="s">
        <v>323</v>
      </c>
      <c r="E225" s="88">
        <v>45352</v>
      </c>
      <c r="F225" s="176">
        <v>10004004</v>
      </c>
      <c r="G225" s="177" t="s">
        <v>85</v>
      </c>
      <c r="H225" t="s">
        <v>834</v>
      </c>
    </row>
    <row r="226" spans="1:8" ht="15">
      <c r="A226" t="s">
        <v>325</v>
      </c>
      <c r="B226">
        <v>2005</v>
      </c>
      <c r="C226" t="s">
        <v>86</v>
      </c>
      <c r="D226" t="s">
        <v>323</v>
      </c>
      <c r="E226" s="88">
        <v>45352</v>
      </c>
      <c r="F226" s="176">
        <v>10004006</v>
      </c>
      <c r="G226" s="177" t="s">
        <v>86</v>
      </c>
      <c r="H226" t="s">
        <v>834</v>
      </c>
    </row>
    <row r="227" spans="1:8" ht="15">
      <c r="A227" t="s">
        <v>326</v>
      </c>
      <c r="B227">
        <v>2007</v>
      </c>
      <c r="C227" t="s">
        <v>86</v>
      </c>
      <c r="D227" t="s">
        <v>323</v>
      </c>
      <c r="E227" s="88">
        <v>45352</v>
      </c>
      <c r="F227" s="176">
        <v>10004007</v>
      </c>
      <c r="G227" s="177" t="s">
        <v>86</v>
      </c>
      <c r="H227" t="s">
        <v>834</v>
      </c>
    </row>
    <row r="228" spans="1:8" ht="15">
      <c r="A228" t="s">
        <v>327</v>
      </c>
      <c r="B228">
        <v>2006</v>
      </c>
      <c r="C228" t="s">
        <v>86</v>
      </c>
      <c r="D228" t="s">
        <v>323</v>
      </c>
      <c r="E228" s="88">
        <v>45352</v>
      </c>
      <c r="F228" s="176">
        <v>10003019</v>
      </c>
      <c r="G228" s="177" t="s">
        <v>86</v>
      </c>
      <c r="H228" t="s">
        <v>834</v>
      </c>
    </row>
    <row r="229" spans="1:8" ht="15">
      <c r="A229" t="s">
        <v>328</v>
      </c>
      <c r="B229">
        <v>2010</v>
      </c>
      <c r="C229" t="s">
        <v>86</v>
      </c>
      <c r="D229" t="s">
        <v>323</v>
      </c>
      <c r="E229" s="88">
        <v>45352</v>
      </c>
      <c r="F229" s="176">
        <v>10004936</v>
      </c>
      <c r="G229" s="177" t="s">
        <v>86</v>
      </c>
      <c r="H229" t="s">
        <v>834</v>
      </c>
    </row>
    <row r="230" spans="1:8" ht="15">
      <c r="A230" t="s">
        <v>329</v>
      </c>
      <c r="B230">
        <v>2001</v>
      </c>
      <c r="C230" t="s">
        <v>86</v>
      </c>
      <c r="D230" t="s">
        <v>323</v>
      </c>
      <c r="E230" s="88">
        <v>45352</v>
      </c>
      <c r="F230" s="176">
        <v>10004800</v>
      </c>
      <c r="G230" s="177" t="s">
        <v>86</v>
      </c>
      <c r="H230" t="s">
        <v>834</v>
      </c>
    </row>
    <row r="231" spans="1:8" ht="15">
      <c r="A231" t="s">
        <v>330</v>
      </c>
      <c r="B231">
        <v>2008</v>
      </c>
      <c r="C231" t="s">
        <v>85</v>
      </c>
      <c r="D231" t="s">
        <v>323</v>
      </c>
      <c r="E231" s="88">
        <v>45352</v>
      </c>
      <c r="F231" s="176">
        <v>10004569</v>
      </c>
      <c r="G231" s="177" t="s">
        <v>85</v>
      </c>
      <c r="H231" t="s">
        <v>834</v>
      </c>
    </row>
    <row r="232" spans="1:8" ht="15">
      <c r="A232" t="s">
        <v>331</v>
      </c>
      <c r="B232">
        <v>2005</v>
      </c>
      <c r="C232" t="s">
        <v>85</v>
      </c>
      <c r="D232" t="s">
        <v>323</v>
      </c>
      <c r="E232" s="88">
        <v>45352</v>
      </c>
      <c r="F232" s="176">
        <v>10003502</v>
      </c>
      <c r="G232" s="177" t="s">
        <v>85</v>
      </c>
      <c r="H232" t="s">
        <v>834</v>
      </c>
    </row>
    <row r="233" spans="1:8" ht="15">
      <c r="A233" t="s">
        <v>332</v>
      </c>
      <c r="B233">
        <v>2010</v>
      </c>
      <c r="C233" t="s">
        <v>85</v>
      </c>
      <c r="D233" t="s">
        <v>323</v>
      </c>
      <c r="E233" s="88">
        <v>45352</v>
      </c>
      <c r="F233" s="176">
        <v>10004696</v>
      </c>
      <c r="G233" s="177" t="s">
        <v>85</v>
      </c>
      <c r="H233" t="s">
        <v>834</v>
      </c>
    </row>
    <row r="234" spans="1:8" ht="15">
      <c r="A234" t="s">
        <v>333</v>
      </c>
      <c r="B234">
        <v>2005</v>
      </c>
      <c r="C234" t="s">
        <v>85</v>
      </c>
      <c r="D234" t="s">
        <v>323</v>
      </c>
      <c r="E234" s="88">
        <v>45352</v>
      </c>
      <c r="F234" s="176">
        <v>10004691</v>
      </c>
      <c r="G234" s="177" t="s">
        <v>85</v>
      </c>
      <c r="H234" t="s">
        <v>834</v>
      </c>
    </row>
    <row r="235" spans="1:8" ht="15">
      <c r="A235" t="s">
        <v>334</v>
      </c>
      <c r="B235">
        <v>2007</v>
      </c>
      <c r="C235" t="s">
        <v>85</v>
      </c>
      <c r="D235" t="s">
        <v>323</v>
      </c>
      <c r="E235" s="88">
        <v>45352</v>
      </c>
      <c r="F235" s="176">
        <v>10004578</v>
      </c>
      <c r="G235" s="177" t="s">
        <v>85</v>
      </c>
      <c r="H235" t="s">
        <v>834</v>
      </c>
    </row>
    <row r="236" spans="1:8" ht="15">
      <c r="A236" t="s">
        <v>835</v>
      </c>
      <c r="B236">
        <v>2007</v>
      </c>
      <c r="C236" t="s">
        <v>86</v>
      </c>
      <c r="D236" t="s">
        <v>335</v>
      </c>
      <c r="E236" s="88">
        <v>45349</v>
      </c>
      <c r="F236" s="176">
        <v>10004994</v>
      </c>
      <c r="G236" s="177" t="s">
        <v>86</v>
      </c>
      <c r="H236" t="s">
        <v>817</v>
      </c>
    </row>
    <row r="237" spans="1:8" ht="15">
      <c r="A237" t="s">
        <v>336</v>
      </c>
      <c r="B237">
        <v>2009</v>
      </c>
      <c r="C237" t="s">
        <v>86</v>
      </c>
      <c r="D237" t="s">
        <v>337</v>
      </c>
      <c r="E237" s="88">
        <v>45351</v>
      </c>
      <c r="F237" s="176">
        <v>10004755</v>
      </c>
      <c r="G237" s="177" t="s">
        <v>86</v>
      </c>
      <c r="H237" t="s">
        <v>836</v>
      </c>
    </row>
    <row r="238" spans="1:8" ht="15">
      <c r="A238" t="s">
        <v>338</v>
      </c>
      <c r="B238">
        <v>2009</v>
      </c>
      <c r="C238" t="s">
        <v>85</v>
      </c>
      <c r="D238" t="s">
        <v>337</v>
      </c>
      <c r="E238" s="88">
        <v>45351</v>
      </c>
      <c r="F238" s="176">
        <v>10004753</v>
      </c>
      <c r="G238" s="177" t="s">
        <v>85</v>
      </c>
      <c r="H238" t="s">
        <v>836</v>
      </c>
    </row>
    <row r="239" spans="1:8" ht="15">
      <c r="A239" t="s">
        <v>340</v>
      </c>
      <c r="B239">
        <v>2011</v>
      </c>
      <c r="C239" t="s">
        <v>86</v>
      </c>
      <c r="D239" t="s">
        <v>339</v>
      </c>
      <c r="E239" s="88">
        <v>45299</v>
      </c>
      <c r="F239" s="176">
        <v>10004944</v>
      </c>
      <c r="G239" s="177" t="s">
        <v>86</v>
      </c>
      <c r="H239" t="s">
        <v>815</v>
      </c>
    </row>
    <row r="240" spans="1:8" ht="15">
      <c r="A240" t="s">
        <v>341</v>
      </c>
      <c r="B240">
        <v>2008</v>
      </c>
      <c r="C240" t="s">
        <v>85</v>
      </c>
      <c r="D240" t="s">
        <v>342</v>
      </c>
      <c r="E240" s="88">
        <v>45351</v>
      </c>
      <c r="F240" s="176">
        <v>10003874</v>
      </c>
      <c r="G240" s="177" t="s">
        <v>85</v>
      </c>
      <c r="H240" t="s">
        <v>811</v>
      </c>
    </row>
    <row r="241" spans="1:8" ht="15">
      <c r="A241" t="s">
        <v>343</v>
      </c>
      <c r="B241">
        <v>2010</v>
      </c>
      <c r="C241" t="s">
        <v>85</v>
      </c>
      <c r="D241" t="s">
        <v>342</v>
      </c>
      <c r="E241" s="88">
        <v>45351</v>
      </c>
      <c r="F241" s="176">
        <v>10004768</v>
      </c>
      <c r="G241" s="177" t="s">
        <v>85</v>
      </c>
      <c r="H241" t="s">
        <v>811</v>
      </c>
    </row>
    <row r="242" spans="1:8" ht="15">
      <c r="A242" t="s">
        <v>344</v>
      </c>
      <c r="B242">
        <v>2008</v>
      </c>
      <c r="C242" t="s">
        <v>85</v>
      </c>
      <c r="D242" t="s">
        <v>342</v>
      </c>
      <c r="E242" s="88">
        <v>45351</v>
      </c>
      <c r="F242" s="176">
        <v>10004547</v>
      </c>
      <c r="G242" s="177" t="s">
        <v>85</v>
      </c>
      <c r="H242" t="s">
        <v>811</v>
      </c>
    </row>
    <row r="243" spans="1:8" ht="15">
      <c r="A243" t="s">
        <v>837</v>
      </c>
      <c r="B243">
        <v>2011</v>
      </c>
      <c r="C243" t="s">
        <v>85</v>
      </c>
      <c r="D243" t="s">
        <v>342</v>
      </c>
      <c r="E243" s="88">
        <v>45328</v>
      </c>
      <c r="F243" s="176">
        <v>10004973</v>
      </c>
      <c r="G243" s="177" t="s">
        <v>85</v>
      </c>
      <c r="H243" t="s">
        <v>811</v>
      </c>
    </row>
    <row r="244" spans="1:8" ht="15">
      <c r="A244" t="s">
        <v>345</v>
      </c>
      <c r="B244">
        <v>2007</v>
      </c>
      <c r="C244" t="s">
        <v>85</v>
      </c>
      <c r="D244" t="s">
        <v>342</v>
      </c>
      <c r="E244" s="88">
        <v>45351</v>
      </c>
      <c r="F244" s="176">
        <v>10003443</v>
      </c>
      <c r="G244" s="177" t="s">
        <v>85</v>
      </c>
      <c r="H244" t="s">
        <v>811</v>
      </c>
    </row>
    <row r="245" spans="1:8" ht="15">
      <c r="A245" t="s">
        <v>838</v>
      </c>
      <c r="B245">
        <v>2011</v>
      </c>
      <c r="C245" t="s">
        <v>86</v>
      </c>
      <c r="D245" t="s">
        <v>342</v>
      </c>
      <c r="E245" s="88">
        <v>45342</v>
      </c>
      <c r="F245" s="176">
        <v>10004990</v>
      </c>
      <c r="G245" s="177" t="s">
        <v>86</v>
      </c>
      <c r="H245" t="s">
        <v>811</v>
      </c>
    </row>
    <row r="246" spans="1:8" ht="15">
      <c r="A246" t="s">
        <v>347</v>
      </c>
      <c r="B246">
        <v>2009</v>
      </c>
      <c r="C246" t="s">
        <v>85</v>
      </c>
      <c r="D246" t="s">
        <v>342</v>
      </c>
      <c r="E246" s="88">
        <v>45351</v>
      </c>
      <c r="F246" s="176">
        <v>10004361</v>
      </c>
      <c r="G246" s="177" t="s">
        <v>85</v>
      </c>
      <c r="H246" t="s">
        <v>811</v>
      </c>
    </row>
    <row r="247" spans="1:8" ht="15">
      <c r="A247" t="s">
        <v>348</v>
      </c>
      <c r="B247">
        <v>2005</v>
      </c>
      <c r="C247" t="s">
        <v>85</v>
      </c>
      <c r="D247" t="s">
        <v>342</v>
      </c>
      <c r="E247" s="88">
        <v>45351</v>
      </c>
      <c r="F247" s="176">
        <v>10002745</v>
      </c>
      <c r="G247" s="177" t="s">
        <v>85</v>
      </c>
      <c r="H247" t="s">
        <v>811</v>
      </c>
    </row>
    <row r="248" spans="1:8" ht="15">
      <c r="A248" t="s">
        <v>349</v>
      </c>
      <c r="B248">
        <v>2007</v>
      </c>
      <c r="C248" t="s">
        <v>85</v>
      </c>
      <c r="D248" t="s">
        <v>342</v>
      </c>
      <c r="E248" s="88">
        <v>45351</v>
      </c>
      <c r="F248" s="176">
        <v>10004219</v>
      </c>
      <c r="G248" s="177" t="s">
        <v>85</v>
      </c>
      <c r="H248" t="s">
        <v>811</v>
      </c>
    </row>
    <row r="249" spans="1:8" ht="15">
      <c r="A249" t="s">
        <v>350</v>
      </c>
      <c r="B249">
        <v>2005</v>
      </c>
      <c r="C249" t="s">
        <v>85</v>
      </c>
      <c r="D249" t="s">
        <v>342</v>
      </c>
      <c r="E249" s="88">
        <v>45351</v>
      </c>
      <c r="F249" s="176">
        <v>10003183</v>
      </c>
      <c r="G249" s="177" t="s">
        <v>85</v>
      </c>
      <c r="H249" t="s">
        <v>811</v>
      </c>
    </row>
    <row r="250" spans="1:8" ht="15">
      <c r="A250" t="s">
        <v>839</v>
      </c>
      <c r="B250">
        <v>2011</v>
      </c>
      <c r="C250" t="s">
        <v>85</v>
      </c>
      <c r="D250" t="s">
        <v>342</v>
      </c>
      <c r="E250" s="88">
        <v>45335</v>
      </c>
      <c r="F250" s="176">
        <v>10004989</v>
      </c>
      <c r="G250" s="177" t="s">
        <v>85</v>
      </c>
      <c r="H250" t="s">
        <v>811</v>
      </c>
    </row>
    <row r="251" spans="1:8" ht="15">
      <c r="A251" t="s">
        <v>351</v>
      </c>
      <c r="B251">
        <v>2006</v>
      </c>
      <c r="C251" t="s">
        <v>86</v>
      </c>
      <c r="D251" t="s">
        <v>342</v>
      </c>
      <c r="E251" s="88">
        <v>45351</v>
      </c>
      <c r="F251" s="176">
        <v>10003184</v>
      </c>
      <c r="G251" s="177" t="s">
        <v>86</v>
      </c>
      <c r="H251" t="s">
        <v>811</v>
      </c>
    </row>
    <row r="252" spans="1:8" ht="15">
      <c r="A252" t="s">
        <v>352</v>
      </c>
      <c r="B252">
        <v>2005</v>
      </c>
      <c r="C252" t="s">
        <v>85</v>
      </c>
      <c r="D252" t="s">
        <v>342</v>
      </c>
      <c r="E252" s="88">
        <v>45351</v>
      </c>
      <c r="F252" s="176">
        <v>10002875</v>
      </c>
      <c r="G252" s="177" t="s">
        <v>85</v>
      </c>
      <c r="H252" t="s">
        <v>811</v>
      </c>
    </row>
    <row r="253" spans="1:8" ht="15">
      <c r="A253" t="s">
        <v>353</v>
      </c>
      <c r="B253">
        <v>2009</v>
      </c>
      <c r="C253" t="s">
        <v>85</v>
      </c>
      <c r="D253" t="s">
        <v>342</v>
      </c>
      <c r="E253" s="88">
        <v>45351</v>
      </c>
      <c r="F253" s="176">
        <v>10004546</v>
      </c>
      <c r="G253" s="177" t="s">
        <v>85</v>
      </c>
      <c r="H253" t="s">
        <v>811</v>
      </c>
    </row>
    <row r="254" spans="1:8" ht="15">
      <c r="A254" t="s">
        <v>840</v>
      </c>
      <c r="B254">
        <v>1993</v>
      </c>
      <c r="C254" t="s">
        <v>85</v>
      </c>
      <c r="D254" t="s">
        <v>354</v>
      </c>
      <c r="E254" s="88">
        <v>45314</v>
      </c>
      <c r="F254" s="176">
        <v>10000354</v>
      </c>
      <c r="G254" s="177" t="s">
        <v>85</v>
      </c>
      <c r="H254" t="s">
        <v>801</v>
      </c>
    </row>
    <row r="255" spans="1:8" ht="15">
      <c r="A255" t="s">
        <v>841</v>
      </c>
      <c r="B255">
        <v>1995</v>
      </c>
      <c r="C255" t="s">
        <v>86</v>
      </c>
      <c r="D255" t="s">
        <v>354</v>
      </c>
      <c r="E255" s="88">
        <v>45314</v>
      </c>
      <c r="F255" s="176">
        <v>10004966</v>
      </c>
      <c r="G255" s="177" t="s">
        <v>86</v>
      </c>
      <c r="H255" t="s">
        <v>801</v>
      </c>
    </row>
    <row r="256" spans="1:8" ht="15">
      <c r="A256" t="s">
        <v>842</v>
      </c>
      <c r="B256">
        <v>2003</v>
      </c>
      <c r="C256" t="s">
        <v>85</v>
      </c>
      <c r="D256" t="s">
        <v>354</v>
      </c>
      <c r="E256" s="88">
        <v>45314</v>
      </c>
      <c r="F256" s="176">
        <v>10003414</v>
      </c>
      <c r="G256" s="177" t="s">
        <v>85</v>
      </c>
      <c r="H256" t="s">
        <v>801</v>
      </c>
    </row>
    <row r="257" spans="1:8" ht="15">
      <c r="A257" t="s">
        <v>843</v>
      </c>
      <c r="B257">
        <v>2003</v>
      </c>
      <c r="C257" t="s">
        <v>85</v>
      </c>
      <c r="D257" t="s">
        <v>354</v>
      </c>
      <c r="E257" s="88">
        <v>45314</v>
      </c>
      <c r="F257" s="176">
        <v>10004443</v>
      </c>
      <c r="G257" s="177" t="s">
        <v>85</v>
      </c>
      <c r="H257" t="s">
        <v>801</v>
      </c>
    </row>
    <row r="258" spans="1:8" ht="15">
      <c r="A258" t="s">
        <v>844</v>
      </c>
      <c r="B258">
        <v>2003</v>
      </c>
      <c r="C258" t="s">
        <v>85</v>
      </c>
      <c r="D258" t="s">
        <v>354</v>
      </c>
      <c r="E258" s="88">
        <v>45314</v>
      </c>
      <c r="F258" s="176">
        <v>10004965</v>
      </c>
      <c r="G258" s="177" t="s">
        <v>85</v>
      </c>
      <c r="H258" t="s">
        <v>801</v>
      </c>
    </row>
    <row r="259" spans="1:8" ht="15">
      <c r="A259" t="s">
        <v>845</v>
      </c>
      <c r="B259">
        <v>2006</v>
      </c>
      <c r="C259" t="s">
        <v>85</v>
      </c>
      <c r="D259" t="s">
        <v>354</v>
      </c>
      <c r="E259" s="88">
        <v>45314</v>
      </c>
      <c r="F259" s="176">
        <v>10003411</v>
      </c>
      <c r="G259" s="177" t="s">
        <v>85</v>
      </c>
      <c r="H259" t="s">
        <v>801</v>
      </c>
    </row>
    <row r="260" spans="1:8" ht="15">
      <c r="A260" t="s">
        <v>846</v>
      </c>
      <c r="B260">
        <v>2001</v>
      </c>
      <c r="C260" t="s">
        <v>86</v>
      </c>
      <c r="D260" t="s">
        <v>354</v>
      </c>
      <c r="E260" s="88">
        <v>45314</v>
      </c>
      <c r="F260" s="176">
        <v>10004227</v>
      </c>
      <c r="G260" s="177" t="s">
        <v>86</v>
      </c>
      <c r="H260" t="s">
        <v>801</v>
      </c>
    </row>
    <row r="261" spans="1:8" ht="15">
      <c r="A261" t="s">
        <v>355</v>
      </c>
      <c r="B261">
        <v>2004</v>
      </c>
      <c r="C261" t="s">
        <v>85</v>
      </c>
      <c r="D261" t="s">
        <v>356</v>
      </c>
      <c r="E261" s="88">
        <v>45357</v>
      </c>
      <c r="F261" s="176">
        <v>10002301</v>
      </c>
      <c r="G261" s="177" t="s">
        <v>85</v>
      </c>
      <c r="H261" t="s">
        <v>827</v>
      </c>
    </row>
    <row r="262" spans="1:8" ht="15">
      <c r="A262" t="s">
        <v>357</v>
      </c>
      <c r="B262">
        <v>2004</v>
      </c>
      <c r="C262" t="s">
        <v>86</v>
      </c>
      <c r="D262" t="s">
        <v>356</v>
      </c>
      <c r="E262" s="88">
        <v>45357</v>
      </c>
      <c r="F262" s="176">
        <v>10003479</v>
      </c>
      <c r="G262" s="177" t="s">
        <v>86</v>
      </c>
      <c r="H262" t="s">
        <v>827</v>
      </c>
    </row>
    <row r="263" spans="1:8" ht="15">
      <c r="A263" t="s">
        <v>358</v>
      </c>
      <c r="B263">
        <v>2005</v>
      </c>
      <c r="C263" t="s">
        <v>85</v>
      </c>
      <c r="D263" t="s">
        <v>356</v>
      </c>
      <c r="E263" s="88">
        <v>45357</v>
      </c>
      <c r="F263" s="176">
        <v>10002888</v>
      </c>
      <c r="G263" s="177" t="s">
        <v>85</v>
      </c>
      <c r="H263" t="s">
        <v>827</v>
      </c>
    </row>
    <row r="264" spans="1:8" ht="15">
      <c r="A264" t="s">
        <v>359</v>
      </c>
      <c r="B264">
        <v>2001</v>
      </c>
      <c r="C264" t="s">
        <v>86</v>
      </c>
      <c r="D264" t="s">
        <v>356</v>
      </c>
      <c r="E264" s="88">
        <v>45357</v>
      </c>
      <c r="F264" s="176">
        <v>10001727</v>
      </c>
      <c r="G264" s="177" t="s">
        <v>86</v>
      </c>
      <c r="H264" t="s">
        <v>827</v>
      </c>
    </row>
    <row r="265" spans="1:8" ht="15">
      <c r="A265" t="s">
        <v>360</v>
      </c>
      <c r="B265">
        <v>2007</v>
      </c>
      <c r="C265" t="s">
        <v>85</v>
      </c>
      <c r="D265" t="s">
        <v>356</v>
      </c>
      <c r="E265" s="88">
        <v>45357</v>
      </c>
      <c r="F265" s="176">
        <v>10003580</v>
      </c>
      <c r="G265" s="177" t="s">
        <v>85</v>
      </c>
      <c r="H265" t="s">
        <v>827</v>
      </c>
    </row>
    <row r="266" spans="1:8" ht="15">
      <c r="A266" t="s">
        <v>361</v>
      </c>
      <c r="B266">
        <v>1999</v>
      </c>
      <c r="C266" t="s">
        <v>86</v>
      </c>
      <c r="D266" t="s">
        <v>356</v>
      </c>
      <c r="E266" s="88">
        <v>45357</v>
      </c>
      <c r="F266" s="176">
        <v>10001555</v>
      </c>
      <c r="G266" s="177" t="s">
        <v>86</v>
      </c>
      <c r="H266" t="s">
        <v>827</v>
      </c>
    </row>
    <row r="267" spans="1:8" ht="15">
      <c r="A267" t="s">
        <v>362</v>
      </c>
      <c r="B267">
        <v>2007</v>
      </c>
      <c r="C267" t="s">
        <v>85</v>
      </c>
      <c r="D267" t="s">
        <v>356</v>
      </c>
      <c r="E267" s="88">
        <v>45357</v>
      </c>
      <c r="F267" s="176">
        <v>10003755</v>
      </c>
      <c r="G267" s="177" t="s">
        <v>85</v>
      </c>
      <c r="H267" t="s">
        <v>827</v>
      </c>
    </row>
    <row r="268" spans="1:8" ht="15">
      <c r="A268" t="s">
        <v>363</v>
      </c>
      <c r="B268">
        <v>2001</v>
      </c>
      <c r="C268" t="s">
        <v>86</v>
      </c>
      <c r="D268" t="s">
        <v>356</v>
      </c>
      <c r="E268" s="88">
        <v>45357</v>
      </c>
      <c r="F268" s="176">
        <v>10002519</v>
      </c>
      <c r="G268" s="177" t="s">
        <v>86</v>
      </c>
      <c r="H268" t="s">
        <v>827</v>
      </c>
    </row>
    <row r="269" spans="1:8" ht="15">
      <c r="A269" t="s">
        <v>364</v>
      </c>
      <c r="B269">
        <v>1997</v>
      </c>
      <c r="C269" t="s">
        <v>86</v>
      </c>
      <c r="D269" t="s">
        <v>356</v>
      </c>
      <c r="E269" s="88">
        <v>45357</v>
      </c>
      <c r="F269" s="176">
        <v>10003087</v>
      </c>
      <c r="G269" s="177" t="s">
        <v>86</v>
      </c>
      <c r="H269" t="s">
        <v>827</v>
      </c>
    </row>
    <row r="270" spans="1:8" ht="15">
      <c r="A270" t="s">
        <v>365</v>
      </c>
      <c r="B270">
        <v>2003</v>
      </c>
      <c r="C270" t="s">
        <v>86</v>
      </c>
      <c r="D270" t="s">
        <v>356</v>
      </c>
      <c r="E270" s="88">
        <v>45357</v>
      </c>
      <c r="F270" s="176">
        <v>10004505</v>
      </c>
      <c r="G270" s="177" t="s">
        <v>86</v>
      </c>
      <c r="H270" t="s">
        <v>827</v>
      </c>
    </row>
    <row r="271" spans="1:8" ht="15">
      <c r="A271" t="s">
        <v>366</v>
      </c>
      <c r="B271">
        <v>2005</v>
      </c>
      <c r="C271" t="s">
        <v>85</v>
      </c>
      <c r="D271" t="s">
        <v>356</v>
      </c>
      <c r="E271" s="88">
        <v>45357</v>
      </c>
      <c r="F271" s="176">
        <v>10002781</v>
      </c>
      <c r="G271" s="177" t="s">
        <v>85</v>
      </c>
      <c r="H271" t="s">
        <v>827</v>
      </c>
    </row>
    <row r="272" spans="1:8" ht="15">
      <c r="A272" t="s">
        <v>367</v>
      </c>
      <c r="B272">
        <v>2007</v>
      </c>
      <c r="C272" t="s">
        <v>85</v>
      </c>
      <c r="D272" t="s">
        <v>356</v>
      </c>
      <c r="E272" s="88">
        <v>45357</v>
      </c>
      <c r="F272" s="176">
        <v>10004231</v>
      </c>
      <c r="G272" s="177" t="s">
        <v>85</v>
      </c>
      <c r="H272" t="s">
        <v>827</v>
      </c>
    </row>
    <row r="273" spans="1:8" ht="15">
      <c r="A273" t="s">
        <v>368</v>
      </c>
      <c r="B273">
        <v>2007</v>
      </c>
      <c r="C273" t="s">
        <v>85</v>
      </c>
      <c r="D273" t="s">
        <v>356</v>
      </c>
      <c r="E273" s="88">
        <v>45357</v>
      </c>
      <c r="F273" s="176">
        <v>10004230</v>
      </c>
      <c r="G273" s="177" t="s">
        <v>85</v>
      </c>
      <c r="H273" t="s">
        <v>827</v>
      </c>
    </row>
    <row r="274" spans="1:8" ht="15">
      <c r="A274" t="s">
        <v>369</v>
      </c>
      <c r="B274">
        <v>2010</v>
      </c>
      <c r="C274" t="s">
        <v>85</v>
      </c>
      <c r="D274" t="s">
        <v>356</v>
      </c>
      <c r="E274" s="88">
        <v>45357</v>
      </c>
      <c r="F274" s="176">
        <v>10004854</v>
      </c>
      <c r="G274" s="177" t="s">
        <v>85</v>
      </c>
      <c r="H274" t="s">
        <v>827</v>
      </c>
    </row>
    <row r="275" spans="1:8" ht="15">
      <c r="A275" t="s">
        <v>370</v>
      </c>
      <c r="B275">
        <v>2003</v>
      </c>
      <c r="C275" t="s">
        <v>86</v>
      </c>
      <c r="D275" t="s">
        <v>356</v>
      </c>
      <c r="E275" s="88">
        <v>45357</v>
      </c>
      <c r="F275" s="176">
        <v>10003155</v>
      </c>
      <c r="G275" s="177" t="s">
        <v>86</v>
      </c>
      <c r="H275" t="s">
        <v>827</v>
      </c>
    </row>
    <row r="276" spans="1:8" ht="15">
      <c r="A276" t="s">
        <v>371</v>
      </c>
      <c r="B276">
        <v>2002</v>
      </c>
      <c r="C276" t="s">
        <v>86</v>
      </c>
      <c r="D276" t="s">
        <v>356</v>
      </c>
      <c r="E276" s="88">
        <v>45357</v>
      </c>
      <c r="F276" s="176">
        <v>10002730</v>
      </c>
      <c r="G276" s="177" t="s">
        <v>86</v>
      </c>
      <c r="H276" t="s">
        <v>827</v>
      </c>
    </row>
    <row r="277" spans="1:8" ht="15">
      <c r="A277" t="s">
        <v>372</v>
      </c>
      <c r="B277">
        <v>2007</v>
      </c>
      <c r="C277" t="s">
        <v>85</v>
      </c>
      <c r="D277" t="s">
        <v>356</v>
      </c>
      <c r="E277" s="88">
        <v>45357</v>
      </c>
      <c r="F277" s="176">
        <v>10003581</v>
      </c>
      <c r="G277" s="177" t="s">
        <v>85</v>
      </c>
      <c r="H277" t="s">
        <v>827</v>
      </c>
    </row>
    <row r="278" spans="1:8" ht="15">
      <c r="A278" t="s">
        <v>373</v>
      </c>
      <c r="B278">
        <v>2007</v>
      </c>
      <c r="C278" t="s">
        <v>85</v>
      </c>
      <c r="D278" t="s">
        <v>356</v>
      </c>
      <c r="E278" s="88">
        <v>45357</v>
      </c>
      <c r="F278" s="176">
        <v>10003478</v>
      </c>
      <c r="G278" s="177" t="s">
        <v>85</v>
      </c>
      <c r="H278" t="s">
        <v>827</v>
      </c>
    </row>
    <row r="279" spans="1:8" ht="15">
      <c r="A279" t="s">
        <v>374</v>
      </c>
      <c r="B279">
        <v>2001</v>
      </c>
      <c r="C279" t="s">
        <v>86</v>
      </c>
      <c r="D279" t="s">
        <v>356</v>
      </c>
      <c r="E279" s="88">
        <v>45357</v>
      </c>
      <c r="F279" s="176">
        <v>10001338</v>
      </c>
      <c r="G279" s="177" t="s">
        <v>86</v>
      </c>
      <c r="H279" t="s">
        <v>827</v>
      </c>
    </row>
    <row r="280" spans="1:8" ht="15">
      <c r="A280" t="s">
        <v>375</v>
      </c>
      <c r="B280">
        <v>2009</v>
      </c>
      <c r="C280" t="s">
        <v>86</v>
      </c>
      <c r="D280" t="s">
        <v>376</v>
      </c>
      <c r="E280" s="88">
        <v>45358</v>
      </c>
      <c r="F280" s="176">
        <v>10004416</v>
      </c>
      <c r="G280" s="177" t="s">
        <v>86</v>
      </c>
      <c r="H280" t="s">
        <v>827</v>
      </c>
    </row>
    <row r="281" spans="1:8" ht="15">
      <c r="A281" t="s">
        <v>377</v>
      </c>
      <c r="B281">
        <v>2009</v>
      </c>
      <c r="C281" t="s">
        <v>86</v>
      </c>
      <c r="D281" t="s">
        <v>376</v>
      </c>
      <c r="E281" s="88">
        <v>45358</v>
      </c>
      <c r="F281" s="176">
        <v>10004534</v>
      </c>
      <c r="G281" s="177" t="s">
        <v>86</v>
      </c>
      <c r="H281" t="s">
        <v>827</v>
      </c>
    </row>
    <row r="282" spans="1:8" ht="15">
      <c r="A282" t="s">
        <v>378</v>
      </c>
      <c r="B282">
        <v>2010</v>
      </c>
      <c r="C282" t="s">
        <v>85</v>
      </c>
      <c r="D282" t="s">
        <v>376</v>
      </c>
      <c r="E282" s="88">
        <v>45358</v>
      </c>
      <c r="F282" s="176">
        <v>10004749</v>
      </c>
      <c r="G282" s="177" t="s">
        <v>85</v>
      </c>
      <c r="H282" t="s">
        <v>827</v>
      </c>
    </row>
    <row r="283" spans="1:8" ht="15">
      <c r="A283" t="s">
        <v>380</v>
      </c>
      <c r="B283">
        <v>2008</v>
      </c>
      <c r="C283" t="s">
        <v>86</v>
      </c>
      <c r="D283" t="s">
        <v>379</v>
      </c>
      <c r="E283" s="88">
        <v>45351</v>
      </c>
      <c r="F283" s="176">
        <v>10004582</v>
      </c>
      <c r="G283" s="177" t="s">
        <v>86</v>
      </c>
      <c r="H283" t="s">
        <v>817</v>
      </c>
    </row>
    <row r="284" spans="1:8" ht="15">
      <c r="A284" t="s">
        <v>381</v>
      </c>
      <c r="B284">
        <v>2008</v>
      </c>
      <c r="C284" t="s">
        <v>85</v>
      </c>
      <c r="D284" t="s">
        <v>379</v>
      </c>
      <c r="E284" s="88">
        <v>45351</v>
      </c>
      <c r="F284" s="176">
        <v>10004697</v>
      </c>
      <c r="G284" s="177" t="s">
        <v>85</v>
      </c>
      <c r="H284" t="s">
        <v>817</v>
      </c>
    </row>
    <row r="285" spans="1:8" ht="15">
      <c r="A285" t="s">
        <v>382</v>
      </c>
      <c r="B285">
        <v>2008</v>
      </c>
      <c r="C285" t="s">
        <v>85</v>
      </c>
      <c r="D285" t="s">
        <v>379</v>
      </c>
      <c r="E285" s="88">
        <v>45351</v>
      </c>
      <c r="F285" s="176">
        <v>10004284</v>
      </c>
      <c r="G285" s="177" t="s">
        <v>85</v>
      </c>
      <c r="H285" t="s">
        <v>817</v>
      </c>
    </row>
    <row r="286" spans="1:8" ht="15">
      <c r="A286" t="s">
        <v>383</v>
      </c>
      <c r="B286">
        <v>2002</v>
      </c>
      <c r="C286" t="s">
        <v>85</v>
      </c>
      <c r="D286" t="s">
        <v>379</v>
      </c>
      <c r="E286" s="88">
        <v>45351</v>
      </c>
      <c r="F286" s="176">
        <v>10003530</v>
      </c>
      <c r="G286" s="177" t="s">
        <v>85</v>
      </c>
      <c r="H286" t="s">
        <v>817</v>
      </c>
    </row>
    <row r="287" spans="1:8" ht="15">
      <c r="A287" t="s">
        <v>384</v>
      </c>
      <c r="B287">
        <v>2010</v>
      </c>
      <c r="C287" t="s">
        <v>86</v>
      </c>
      <c r="D287" t="s">
        <v>379</v>
      </c>
      <c r="E287" s="88">
        <v>45351</v>
      </c>
      <c r="F287" s="176">
        <v>10004912</v>
      </c>
      <c r="G287" s="177" t="s">
        <v>86</v>
      </c>
      <c r="H287" t="s">
        <v>817</v>
      </c>
    </row>
    <row r="288" spans="1:8" ht="15">
      <c r="A288" t="s">
        <v>385</v>
      </c>
      <c r="B288">
        <v>2008</v>
      </c>
      <c r="C288" t="s">
        <v>86</v>
      </c>
      <c r="D288" t="s">
        <v>379</v>
      </c>
      <c r="E288" s="88">
        <v>45351</v>
      </c>
      <c r="F288" s="176">
        <v>10004195</v>
      </c>
      <c r="G288" s="177" t="s">
        <v>86</v>
      </c>
      <c r="H288" t="s">
        <v>817</v>
      </c>
    </row>
    <row r="289" spans="1:8" ht="15">
      <c r="A289" t="s">
        <v>386</v>
      </c>
      <c r="B289">
        <v>2009</v>
      </c>
      <c r="C289" t="s">
        <v>85</v>
      </c>
      <c r="D289" t="s">
        <v>379</v>
      </c>
      <c r="E289" s="88">
        <v>45351</v>
      </c>
      <c r="F289" s="176">
        <v>10004873</v>
      </c>
      <c r="G289" s="177" t="s">
        <v>85</v>
      </c>
      <c r="H289" t="s">
        <v>817</v>
      </c>
    </row>
    <row r="290" spans="1:8" ht="15">
      <c r="A290" t="s">
        <v>387</v>
      </c>
      <c r="B290">
        <v>2008</v>
      </c>
      <c r="C290" t="s">
        <v>85</v>
      </c>
      <c r="D290" t="s">
        <v>379</v>
      </c>
      <c r="E290" s="88">
        <v>45351</v>
      </c>
      <c r="F290" s="176">
        <v>10004913</v>
      </c>
      <c r="G290" s="177" t="s">
        <v>85</v>
      </c>
      <c r="H290" t="s">
        <v>817</v>
      </c>
    </row>
    <row r="291" spans="1:8" ht="15">
      <c r="A291" t="s">
        <v>388</v>
      </c>
      <c r="B291">
        <v>2007</v>
      </c>
      <c r="C291" t="s">
        <v>86</v>
      </c>
      <c r="D291" t="s">
        <v>379</v>
      </c>
      <c r="E291" s="88">
        <v>45351</v>
      </c>
      <c r="F291" s="176">
        <v>10004188</v>
      </c>
      <c r="G291" s="177" t="s">
        <v>86</v>
      </c>
      <c r="H291" t="s">
        <v>817</v>
      </c>
    </row>
    <row r="292" spans="1:8" ht="15">
      <c r="A292" t="s">
        <v>389</v>
      </c>
      <c r="B292">
        <v>2005</v>
      </c>
      <c r="C292" t="s">
        <v>85</v>
      </c>
      <c r="D292" t="s">
        <v>379</v>
      </c>
      <c r="E292" s="88">
        <v>45351</v>
      </c>
      <c r="F292" s="176">
        <v>10002884</v>
      </c>
      <c r="G292" s="177" t="s">
        <v>85</v>
      </c>
      <c r="H292" t="s">
        <v>817</v>
      </c>
    </row>
    <row r="293" spans="1:8" ht="15">
      <c r="A293" t="s">
        <v>390</v>
      </c>
      <c r="B293">
        <v>2007</v>
      </c>
      <c r="C293" t="s">
        <v>85</v>
      </c>
      <c r="D293" t="s">
        <v>379</v>
      </c>
      <c r="E293" s="88">
        <v>45351</v>
      </c>
      <c r="F293" s="176">
        <v>10003503</v>
      </c>
      <c r="G293" s="177" t="s">
        <v>85</v>
      </c>
      <c r="H293" t="s">
        <v>817</v>
      </c>
    </row>
    <row r="294" spans="1:8" ht="15">
      <c r="A294" t="s">
        <v>391</v>
      </c>
      <c r="B294">
        <v>2009</v>
      </c>
      <c r="C294" t="s">
        <v>85</v>
      </c>
      <c r="D294" t="s">
        <v>379</v>
      </c>
      <c r="E294" s="88">
        <v>45351</v>
      </c>
      <c r="F294" s="176">
        <v>10004496</v>
      </c>
      <c r="G294" s="177" t="s">
        <v>85</v>
      </c>
      <c r="H294" t="s">
        <v>817</v>
      </c>
    </row>
    <row r="295" spans="1:8" ht="15">
      <c r="A295" t="s">
        <v>392</v>
      </c>
      <c r="B295">
        <v>2005</v>
      </c>
      <c r="C295" t="s">
        <v>85</v>
      </c>
      <c r="D295" t="s">
        <v>379</v>
      </c>
      <c r="E295" s="88">
        <v>45351</v>
      </c>
      <c r="F295" s="176">
        <v>10003136</v>
      </c>
      <c r="G295" s="177" t="s">
        <v>85</v>
      </c>
      <c r="H295" t="s">
        <v>817</v>
      </c>
    </row>
    <row r="296" spans="1:8" ht="15">
      <c r="A296" t="s">
        <v>393</v>
      </c>
      <c r="B296">
        <v>2005</v>
      </c>
      <c r="C296" t="s">
        <v>86</v>
      </c>
      <c r="D296" t="s">
        <v>379</v>
      </c>
      <c r="E296" s="88">
        <v>45351</v>
      </c>
      <c r="F296" s="176">
        <v>10002775</v>
      </c>
      <c r="G296" s="177" t="s">
        <v>86</v>
      </c>
      <c r="H296" t="s">
        <v>817</v>
      </c>
    </row>
    <row r="297" spans="1:8" ht="15">
      <c r="A297" t="s">
        <v>394</v>
      </c>
      <c r="B297">
        <v>2005</v>
      </c>
      <c r="C297" t="s">
        <v>85</v>
      </c>
      <c r="D297" t="s">
        <v>379</v>
      </c>
      <c r="E297" s="88">
        <v>45351</v>
      </c>
      <c r="F297" s="176">
        <v>10002885</v>
      </c>
      <c r="G297" s="177" t="s">
        <v>85</v>
      </c>
      <c r="H297" t="s">
        <v>817</v>
      </c>
    </row>
    <row r="298" spans="1:8" ht="15">
      <c r="A298" t="s">
        <v>395</v>
      </c>
      <c r="B298">
        <v>2009</v>
      </c>
      <c r="C298" t="s">
        <v>85</v>
      </c>
      <c r="D298" t="s">
        <v>379</v>
      </c>
      <c r="E298" s="88">
        <v>45351</v>
      </c>
      <c r="F298" s="176">
        <v>10004874</v>
      </c>
      <c r="G298" s="177" t="s">
        <v>85</v>
      </c>
      <c r="H298" t="s">
        <v>817</v>
      </c>
    </row>
    <row r="299" spans="1:8" ht="15">
      <c r="A299" t="s">
        <v>396</v>
      </c>
      <c r="B299">
        <v>2007</v>
      </c>
      <c r="C299" t="s">
        <v>86</v>
      </c>
      <c r="D299" t="s">
        <v>379</v>
      </c>
      <c r="E299" s="88">
        <v>45351</v>
      </c>
      <c r="F299" s="176">
        <v>10003486</v>
      </c>
      <c r="G299" s="177" t="s">
        <v>86</v>
      </c>
      <c r="H299" t="s">
        <v>817</v>
      </c>
    </row>
    <row r="300" spans="1:8" ht="15">
      <c r="A300" t="s">
        <v>397</v>
      </c>
      <c r="B300">
        <v>2007</v>
      </c>
      <c r="C300" t="s">
        <v>85</v>
      </c>
      <c r="D300" t="s">
        <v>379</v>
      </c>
      <c r="E300" s="88">
        <v>45351</v>
      </c>
      <c r="F300" s="176">
        <v>10003488</v>
      </c>
      <c r="G300" s="177" t="s">
        <v>85</v>
      </c>
      <c r="H300" t="s">
        <v>817</v>
      </c>
    </row>
    <row r="301" spans="1:8" ht="15">
      <c r="A301" t="s">
        <v>398</v>
      </c>
      <c r="B301">
        <v>2010</v>
      </c>
      <c r="C301" t="s">
        <v>85</v>
      </c>
      <c r="D301" t="s">
        <v>379</v>
      </c>
      <c r="E301" s="88">
        <v>45351</v>
      </c>
      <c r="F301" s="176">
        <v>10004914</v>
      </c>
      <c r="G301" s="177" t="s">
        <v>85</v>
      </c>
      <c r="H301" t="s">
        <v>817</v>
      </c>
    </row>
    <row r="302" spans="1:8" ht="15">
      <c r="A302" t="s">
        <v>399</v>
      </c>
      <c r="B302">
        <v>2009</v>
      </c>
      <c r="C302" t="s">
        <v>86</v>
      </c>
      <c r="D302" t="s">
        <v>379</v>
      </c>
      <c r="E302" s="88">
        <v>45351</v>
      </c>
      <c r="F302" s="176">
        <v>10004357</v>
      </c>
      <c r="G302" s="177" t="s">
        <v>86</v>
      </c>
      <c r="H302" t="s">
        <v>817</v>
      </c>
    </row>
    <row r="303" spans="1:8" ht="15">
      <c r="A303" t="s">
        <v>400</v>
      </c>
      <c r="B303">
        <v>2007</v>
      </c>
      <c r="C303" t="s">
        <v>85</v>
      </c>
      <c r="D303" t="s">
        <v>379</v>
      </c>
      <c r="E303" s="88">
        <v>45351</v>
      </c>
      <c r="F303" s="176">
        <v>10003492</v>
      </c>
      <c r="G303" s="177" t="s">
        <v>85</v>
      </c>
      <c r="H303" t="s">
        <v>817</v>
      </c>
    </row>
    <row r="304" spans="1:8" ht="15">
      <c r="A304" t="s">
        <v>401</v>
      </c>
      <c r="B304">
        <v>2001</v>
      </c>
      <c r="C304" t="s">
        <v>85</v>
      </c>
      <c r="D304" t="s">
        <v>379</v>
      </c>
      <c r="E304" s="88">
        <v>45351</v>
      </c>
      <c r="F304" s="176">
        <v>10001721</v>
      </c>
      <c r="G304" s="177" t="s">
        <v>85</v>
      </c>
      <c r="H304" t="s">
        <v>817</v>
      </c>
    </row>
    <row r="305" spans="1:8" ht="15">
      <c r="A305" t="s">
        <v>402</v>
      </c>
      <c r="B305">
        <v>2007</v>
      </c>
      <c r="C305" t="s">
        <v>85</v>
      </c>
      <c r="D305" t="s">
        <v>379</v>
      </c>
      <c r="E305" s="88">
        <v>45351</v>
      </c>
      <c r="F305" s="176">
        <v>10003300</v>
      </c>
      <c r="G305" s="177" t="s">
        <v>85</v>
      </c>
      <c r="H305" t="s">
        <v>817</v>
      </c>
    </row>
    <row r="306" spans="1:8" ht="15">
      <c r="A306" t="s">
        <v>403</v>
      </c>
      <c r="B306">
        <v>1999</v>
      </c>
      <c r="C306" t="s">
        <v>85</v>
      </c>
      <c r="D306" t="s">
        <v>379</v>
      </c>
      <c r="E306" s="88">
        <v>45351</v>
      </c>
      <c r="F306" s="176">
        <v>10000726</v>
      </c>
      <c r="G306" s="177" t="s">
        <v>85</v>
      </c>
      <c r="H306" t="s">
        <v>817</v>
      </c>
    </row>
    <row r="307" spans="1:8" ht="15">
      <c r="A307" t="s">
        <v>404</v>
      </c>
      <c r="B307">
        <v>2005</v>
      </c>
      <c r="C307" t="s">
        <v>86</v>
      </c>
      <c r="D307" t="s">
        <v>379</v>
      </c>
      <c r="E307" s="88">
        <v>45351</v>
      </c>
      <c r="F307" s="176">
        <v>10003218</v>
      </c>
      <c r="G307" s="177" t="s">
        <v>86</v>
      </c>
      <c r="H307" t="s">
        <v>817</v>
      </c>
    </row>
    <row r="308" spans="1:8" ht="15">
      <c r="A308" t="s">
        <v>405</v>
      </c>
      <c r="B308">
        <v>2006</v>
      </c>
      <c r="C308" t="s">
        <v>86</v>
      </c>
      <c r="D308" t="s">
        <v>379</v>
      </c>
      <c r="E308" s="88">
        <v>45351</v>
      </c>
      <c r="F308" s="176">
        <v>10003219</v>
      </c>
      <c r="G308" s="177" t="s">
        <v>86</v>
      </c>
      <c r="H308" t="s">
        <v>817</v>
      </c>
    </row>
    <row r="309" spans="1:8" ht="15">
      <c r="A309" t="s">
        <v>406</v>
      </c>
      <c r="B309">
        <v>2007</v>
      </c>
      <c r="C309" t="s">
        <v>85</v>
      </c>
      <c r="D309" t="s">
        <v>379</v>
      </c>
      <c r="E309" s="88">
        <v>45351</v>
      </c>
      <c r="F309" s="176">
        <v>10003493</v>
      </c>
      <c r="G309" s="177" t="s">
        <v>85</v>
      </c>
      <c r="H309" t="s">
        <v>817</v>
      </c>
    </row>
    <row r="310" spans="1:8" ht="15">
      <c r="A310" t="s">
        <v>407</v>
      </c>
      <c r="B310">
        <v>2003</v>
      </c>
      <c r="C310" t="s">
        <v>85</v>
      </c>
      <c r="D310" t="s">
        <v>379</v>
      </c>
      <c r="E310" s="88">
        <v>45351</v>
      </c>
      <c r="F310" s="176">
        <v>10002373</v>
      </c>
      <c r="G310" s="177" t="s">
        <v>85</v>
      </c>
      <c r="H310" t="s">
        <v>817</v>
      </c>
    </row>
    <row r="311" spans="1:8" ht="15">
      <c r="A311" t="s">
        <v>408</v>
      </c>
      <c r="B311">
        <v>2007</v>
      </c>
      <c r="C311" t="s">
        <v>85</v>
      </c>
      <c r="D311" t="s">
        <v>379</v>
      </c>
      <c r="E311" s="88">
        <v>45351</v>
      </c>
      <c r="F311" s="176">
        <v>10003512</v>
      </c>
      <c r="G311" s="177" t="s">
        <v>85</v>
      </c>
      <c r="H311" t="s">
        <v>817</v>
      </c>
    </row>
    <row r="312" spans="1:8" ht="15">
      <c r="A312" t="s">
        <v>409</v>
      </c>
      <c r="B312">
        <v>2007</v>
      </c>
      <c r="C312" t="s">
        <v>85</v>
      </c>
      <c r="D312" t="s">
        <v>379</v>
      </c>
      <c r="E312" s="88">
        <v>45351</v>
      </c>
      <c r="F312" s="176">
        <v>10003513</v>
      </c>
      <c r="G312" s="177" t="s">
        <v>85</v>
      </c>
      <c r="H312" t="s">
        <v>817</v>
      </c>
    </row>
    <row r="313" spans="1:8" ht="15">
      <c r="A313" t="s">
        <v>410</v>
      </c>
      <c r="B313">
        <v>2008</v>
      </c>
      <c r="C313" t="s">
        <v>85</v>
      </c>
      <c r="D313" t="s">
        <v>379</v>
      </c>
      <c r="E313" s="88">
        <v>45351</v>
      </c>
      <c r="F313" s="176">
        <v>10004669</v>
      </c>
      <c r="G313" s="177" t="s">
        <v>85</v>
      </c>
      <c r="H313" t="s">
        <v>817</v>
      </c>
    </row>
    <row r="314" spans="1:8" ht="15">
      <c r="A314" t="s">
        <v>411</v>
      </c>
      <c r="B314">
        <v>2009</v>
      </c>
      <c r="C314" t="s">
        <v>86</v>
      </c>
      <c r="D314" t="s">
        <v>379</v>
      </c>
      <c r="E314" s="88">
        <v>45351</v>
      </c>
      <c r="F314" s="176">
        <v>10004670</v>
      </c>
      <c r="G314" s="177" t="s">
        <v>86</v>
      </c>
      <c r="H314" t="s">
        <v>817</v>
      </c>
    </row>
    <row r="315" spans="1:8" ht="15">
      <c r="A315" t="s">
        <v>412</v>
      </c>
      <c r="B315">
        <v>2005</v>
      </c>
      <c r="C315" t="s">
        <v>86</v>
      </c>
      <c r="D315" t="s">
        <v>379</v>
      </c>
      <c r="E315" s="88">
        <v>45351</v>
      </c>
      <c r="F315" s="176">
        <v>10002776</v>
      </c>
      <c r="G315" s="177" t="s">
        <v>86</v>
      </c>
      <c r="H315" t="s">
        <v>817</v>
      </c>
    </row>
    <row r="316" spans="1:8" ht="15">
      <c r="A316" t="s">
        <v>413</v>
      </c>
      <c r="B316">
        <v>2007</v>
      </c>
      <c r="C316" t="s">
        <v>85</v>
      </c>
      <c r="D316" t="s">
        <v>379</v>
      </c>
      <c r="E316" s="88">
        <v>45351</v>
      </c>
      <c r="F316" s="176">
        <v>10004498</v>
      </c>
      <c r="G316" s="177" t="s">
        <v>85</v>
      </c>
      <c r="H316" t="s">
        <v>817</v>
      </c>
    </row>
    <row r="317" spans="1:8" ht="15">
      <c r="A317" t="s">
        <v>414</v>
      </c>
      <c r="B317">
        <v>2007</v>
      </c>
      <c r="C317" t="s">
        <v>86</v>
      </c>
      <c r="D317" t="s">
        <v>379</v>
      </c>
      <c r="E317" s="88">
        <v>45351</v>
      </c>
      <c r="F317" s="176">
        <v>10003487</v>
      </c>
      <c r="G317" s="177" t="s">
        <v>86</v>
      </c>
      <c r="H317" t="s">
        <v>817</v>
      </c>
    </row>
    <row r="318" spans="1:8" ht="15">
      <c r="A318" t="s">
        <v>415</v>
      </c>
      <c r="B318">
        <v>2004</v>
      </c>
      <c r="C318" t="s">
        <v>86</v>
      </c>
      <c r="D318" t="s">
        <v>379</v>
      </c>
      <c r="E318" s="88">
        <v>45351</v>
      </c>
      <c r="F318" s="176">
        <v>10002460</v>
      </c>
      <c r="G318" s="177" t="s">
        <v>86</v>
      </c>
      <c r="H318" t="s">
        <v>817</v>
      </c>
    </row>
    <row r="319" spans="1:8" ht="15">
      <c r="A319" t="s">
        <v>416</v>
      </c>
      <c r="B319">
        <v>2009</v>
      </c>
      <c r="C319" t="s">
        <v>86</v>
      </c>
      <c r="D319" t="s">
        <v>379</v>
      </c>
      <c r="E319" s="88">
        <v>45351</v>
      </c>
      <c r="F319" s="176">
        <v>10004365</v>
      </c>
      <c r="G319" s="177" t="s">
        <v>86</v>
      </c>
      <c r="H319" t="s">
        <v>817</v>
      </c>
    </row>
    <row r="320" spans="1:8" ht="15">
      <c r="A320" t="s">
        <v>417</v>
      </c>
      <c r="B320">
        <v>2007</v>
      </c>
      <c r="C320" t="s">
        <v>86</v>
      </c>
      <c r="D320" t="s">
        <v>379</v>
      </c>
      <c r="E320" s="88">
        <v>45351</v>
      </c>
      <c r="F320" s="176">
        <v>10003490</v>
      </c>
      <c r="G320" s="177" t="s">
        <v>86</v>
      </c>
      <c r="H320" t="s">
        <v>817</v>
      </c>
    </row>
    <row r="321" spans="1:8" ht="15">
      <c r="A321" t="s">
        <v>418</v>
      </c>
      <c r="B321">
        <v>2006</v>
      </c>
      <c r="C321" t="s">
        <v>86</v>
      </c>
      <c r="D321" t="s">
        <v>379</v>
      </c>
      <c r="E321" s="88">
        <v>45351</v>
      </c>
      <c r="F321" s="176">
        <v>10004698</v>
      </c>
      <c r="G321" s="177" t="s">
        <v>86</v>
      </c>
      <c r="H321" t="s">
        <v>817</v>
      </c>
    </row>
    <row r="322" spans="1:8" ht="15">
      <c r="A322" t="s">
        <v>419</v>
      </c>
      <c r="B322">
        <v>2008</v>
      </c>
      <c r="C322" t="s">
        <v>85</v>
      </c>
      <c r="D322" t="s">
        <v>379</v>
      </c>
      <c r="E322" s="88">
        <v>45351</v>
      </c>
      <c r="F322" s="176">
        <v>10004192</v>
      </c>
      <c r="G322" s="177" t="s">
        <v>85</v>
      </c>
      <c r="H322" t="s">
        <v>817</v>
      </c>
    </row>
    <row r="323" spans="1:8" ht="15">
      <c r="A323" t="s">
        <v>420</v>
      </c>
      <c r="B323">
        <v>2010</v>
      </c>
      <c r="C323" t="s">
        <v>86</v>
      </c>
      <c r="D323" t="s">
        <v>379</v>
      </c>
      <c r="E323" s="88">
        <v>45351</v>
      </c>
      <c r="F323" s="176">
        <v>10004671</v>
      </c>
      <c r="G323" s="177" t="s">
        <v>86</v>
      </c>
      <c r="H323" t="s">
        <v>817</v>
      </c>
    </row>
    <row r="324" spans="1:8" ht="15">
      <c r="A324" t="s">
        <v>421</v>
      </c>
      <c r="B324">
        <v>2007</v>
      </c>
      <c r="C324" t="s">
        <v>85</v>
      </c>
      <c r="D324" t="s">
        <v>379</v>
      </c>
      <c r="E324" s="88">
        <v>45351</v>
      </c>
      <c r="F324" s="176">
        <v>10003504</v>
      </c>
      <c r="G324" s="177" t="s">
        <v>85</v>
      </c>
      <c r="H324" t="s">
        <v>817</v>
      </c>
    </row>
    <row r="325" spans="1:8" ht="15">
      <c r="A325" t="s">
        <v>422</v>
      </c>
      <c r="B325">
        <v>2005</v>
      </c>
      <c r="C325" t="s">
        <v>85</v>
      </c>
      <c r="D325" t="s">
        <v>379</v>
      </c>
      <c r="E325" s="88">
        <v>45351</v>
      </c>
      <c r="F325" s="176">
        <v>10003220</v>
      </c>
      <c r="G325" s="177" t="s">
        <v>85</v>
      </c>
      <c r="H325" t="s">
        <v>817</v>
      </c>
    </row>
    <row r="326" spans="1:8" ht="15">
      <c r="A326" t="s">
        <v>423</v>
      </c>
      <c r="B326">
        <v>2001</v>
      </c>
      <c r="C326" t="s">
        <v>85</v>
      </c>
      <c r="D326" t="s">
        <v>379</v>
      </c>
      <c r="E326" s="88">
        <v>45351</v>
      </c>
      <c r="F326" s="176">
        <v>10004510</v>
      </c>
      <c r="G326" s="177" t="s">
        <v>85</v>
      </c>
      <c r="H326" t="s">
        <v>817</v>
      </c>
    </row>
    <row r="327" spans="1:8" ht="15">
      <c r="A327" t="s">
        <v>424</v>
      </c>
      <c r="B327">
        <v>2009</v>
      </c>
      <c r="C327" t="s">
        <v>85</v>
      </c>
      <c r="D327" t="s">
        <v>379</v>
      </c>
      <c r="E327" s="88">
        <v>45351</v>
      </c>
      <c r="F327" s="176">
        <v>10004908</v>
      </c>
      <c r="G327" s="177" t="s">
        <v>85</v>
      </c>
      <c r="H327" t="s">
        <v>817</v>
      </c>
    </row>
    <row r="328" spans="1:8" ht="15">
      <c r="A328" t="s">
        <v>425</v>
      </c>
      <c r="B328">
        <v>2005</v>
      </c>
      <c r="C328" t="s">
        <v>86</v>
      </c>
      <c r="D328" t="s">
        <v>379</v>
      </c>
      <c r="E328" s="88">
        <v>45351</v>
      </c>
      <c r="F328" s="176">
        <v>10004019</v>
      </c>
      <c r="G328" s="177" t="s">
        <v>86</v>
      </c>
      <c r="H328" t="s">
        <v>817</v>
      </c>
    </row>
    <row r="329" spans="1:8" ht="15">
      <c r="A329" t="s">
        <v>426</v>
      </c>
      <c r="B329">
        <v>2004</v>
      </c>
      <c r="C329" t="s">
        <v>85</v>
      </c>
      <c r="D329" t="s">
        <v>379</v>
      </c>
      <c r="E329" s="88">
        <v>45351</v>
      </c>
      <c r="F329" s="176">
        <v>10002857</v>
      </c>
      <c r="G329" s="177" t="s">
        <v>85</v>
      </c>
      <c r="H329" t="s">
        <v>817</v>
      </c>
    </row>
    <row r="330" spans="1:8" ht="15">
      <c r="A330" t="s">
        <v>427</v>
      </c>
      <c r="B330">
        <v>2008</v>
      </c>
      <c r="C330" t="s">
        <v>86</v>
      </c>
      <c r="D330" t="s">
        <v>379</v>
      </c>
      <c r="E330" s="88">
        <v>45351</v>
      </c>
      <c r="F330" s="176">
        <v>10004460</v>
      </c>
      <c r="G330" s="177" t="s">
        <v>86</v>
      </c>
      <c r="H330" t="s">
        <v>817</v>
      </c>
    </row>
    <row r="331" spans="1:8" ht="15">
      <c r="A331" t="s">
        <v>428</v>
      </c>
      <c r="B331">
        <v>2007</v>
      </c>
      <c r="C331" t="s">
        <v>86</v>
      </c>
      <c r="D331" t="s">
        <v>379</v>
      </c>
      <c r="E331" s="88">
        <v>45351</v>
      </c>
      <c r="F331" s="176">
        <v>10004461</v>
      </c>
      <c r="G331" s="177" t="s">
        <v>86</v>
      </c>
      <c r="H331" t="s">
        <v>817</v>
      </c>
    </row>
    <row r="332" spans="1:8" ht="15">
      <c r="A332" t="s">
        <v>429</v>
      </c>
      <c r="B332">
        <v>2007</v>
      </c>
      <c r="C332" t="s">
        <v>85</v>
      </c>
      <c r="D332" t="s">
        <v>379</v>
      </c>
      <c r="E332" s="88">
        <v>45351</v>
      </c>
      <c r="F332" s="176">
        <v>10003489</v>
      </c>
      <c r="G332" s="177" t="s">
        <v>85</v>
      </c>
      <c r="H332" t="s">
        <v>817</v>
      </c>
    </row>
    <row r="333" spans="1:8" ht="15">
      <c r="A333" t="s">
        <v>430</v>
      </c>
      <c r="B333">
        <v>2009</v>
      </c>
      <c r="C333" t="s">
        <v>85</v>
      </c>
      <c r="D333" t="s">
        <v>379</v>
      </c>
      <c r="E333" s="88">
        <v>45351</v>
      </c>
      <c r="F333" s="176">
        <v>10004344</v>
      </c>
      <c r="G333" s="177" t="s">
        <v>85</v>
      </c>
      <c r="H333" t="s">
        <v>817</v>
      </c>
    </row>
    <row r="334" spans="1:8" ht="15">
      <c r="A334" t="s">
        <v>432</v>
      </c>
      <c r="B334">
        <v>2010</v>
      </c>
      <c r="C334" t="s">
        <v>86</v>
      </c>
      <c r="D334" t="s">
        <v>379</v>
      </c>
      <c r="E334" s="88">
        <v>45351</v>
      </c>
      <c r="F334" s="176">
        <v>10004876</v>
      </c>
      <c r="G334" s="177" t="s">
        <v>86</v>
      </c>
      <c r="H334" t="s">
        <v>817</v>
      </c>
    </row>
    <row r="335" spans="1:8" ht="15">
      <c r="A335" t="s">
        <v>433</v>
      </c>
      <c r="B335">
        <v>2006</v>
      </c>
      <c r="C335" t="s">
        <v>86</v>
      </c>
      <c r="D335" t="s">
        <v>379</v>
      </c>
      <c r="E335" s="88">
        <v>45351</v>
      </c>
      <c r="F335" s="176">
        <v>10003052</v>
      </c>
      <c r="G335" s="177" t="s">
        <v>86</v>
      </c>
      <c r="H335" t="s">
        <v>817</v>
      </c>
    </row>
    <row r="336" spans="1:8" ht="15">
      <c r="A336" t="s">
        <v>434</v>
      </c>
      <c r="B336">
        <v>2007</v>
      </c>
      <c r="C336" t="s">
        <v>85</v>
      </c>
      <c r="D336" t="s">
        <v>379</v>
      </c>
      <c r="E336" s="88">
        <v>45351</v>
      </c>
      <c r="F336" s="176">
        <v>10003491</v>
      </c>
      <c r="G336" s="177" t="s">
        <v>85</v>
      </c>
      <c r="H336" t="s">
        <v>817</v>
      </c>
    </row>
    <row r="337" spans="1:8" ht="15">
      <c r="A337" t="s">
        <v>435</v>
      </c>
      <c r="B337">
        <v>2007</v>
      </c>
      <c r="C337" t="s">
        <v>86</v>
      </c>
      <c r="D337" t="s">
        <v>379</v>
      </c>
      <c r="E337" s="88">
        <v>45351</v>
      </c>
      <c r="F337" s="176">
        <v>10004693</v>
      </c>
      <c r="G337" s="177" t="s">
        <v>86</v>
      </c>
      <c r="H337" t="s">
        <v>817</v>
      </c>
    </row>
    <row r="338" spans="1:8" ht="15">
      <c r="A338" t="s">
        <v>436</v>
      </c>
      <c r="B338">
        <v>2007</v>
      </c>
      <c r="C338" t="s">
        <v>86</v>
      </c>
      <c r="D338" t="s">
        <v>379</v>
      </c>
      <c r="E338" s="88">
        <v>45351</v>
      </c>
      <c r="F338" s="176">
        <v>10004694</v>
      </c>
      <c r="G338" s="177" t="s">
        <v>86</v>
      </c>
      <c r="H338" t="s">
        <v>817</v>
      </c>
    </row>
    <row r="339" spans="1:8" ht="15">
      <c r="A339" t="s">
        <v>437</v>
      </c>
      <c r="B339">
        <v>2001</v>
      </c>
      <c r="C339" t="s">
        <v>86</v>
      </c>
      <c r="D339" t="s">
        <v>379</v>
      </c>
      <c r="E339" s="88">
        <v>45351</v>
      </c>
      <c r="F339" s="176">
        <v>10004819</v>
      </c>
      <c r="G339" s="177" t="s">
        <v>86</v>
      </c>
      <c r="H339" t="s">
        <v>817</v>
      </c>
    </row>
    <row r="340" spans="1:8" ht="15">
      <c r="A340" t="s">
        <v>438</v>
      </c>
      <c r="B340">
        <v>2008</v>
      </c>
      <c r="C340" t="s">
        <v>86</v>
      </c>
      <c r="D340" t="s">
        <v>379</v>
      </c>
      <c r="E340" s="88">
        <v>45351</v>
      </c>
      <c r="F340" s="176">
        <v>10004849</v>
      </c>
      <c r="G340" s="177" t="s">
        <v>86</v>
      </c>
      <c r="H340" t="s">
        <v>817</v>
      </c>
    </row>
    <row r="341" spans="1:8" ht="15">
      <c r="A341" t="s">
        <v>439</v>
      </c>
      <c r="B341">
        <v>1982</v>
      </c>
      <c r="C341" t="s">
        <v>86</v>
      </c>
      <c r="D341" t="s">
        <v>379</v>
      </c>
      <c r="E341" s="88">
        <v>45351</v>
      </c>
      <c r="F341" s="176">
        <v>10004612</v>
      </c>
      <c r="G341" s="177" t="s">
        <v>86</v>
      </c>
      <c r="H341" t="s">
        <v>817</v>
      </c>
    </row>
    <row r="342" spans="1:8" ht="15">
      <c r="A342" t="s">
        <v>440</v>
      </c>
      <c r="B342">
        <v>2006</v>
      </c>
      <c r="C342" t="s">
        <v>85</v>
      </c>
      <c r="D342" t="s">
        <v>379</v>
      </c>
      <c r="E342" s="88">
        <v>45351</v>
      </c>
      <c r="F342" s="176">
        <v>10003970</v>
      </c>
      <c r="G342" s="177" t="s">
        <v>85</v>
      </c>
      <c r="H342" t="s">
        <v>817</v>
      </c>
    </row>
    <row r="343" spans="1:8" ht="15">
      <c r="A343" t="s">
        <v>441</v>
      </c>
      <c r="B343">
        <v>2005</v>
      </c>
      <c r="C343" t="s">
        <v>85</v>
      </c>
      <c r="D343" t="s">
        <v>379</v>
      </c>
      <c r="E343" s="88">
        <v>45351</v>
      </c>
      <c r="F343" s="176">
        <v>10003144</v>
      </c>
      <c r="G343" s="177" t="s">
        <v>85</v>
      </c>
      <c r="H343" t="s">
        <v>817</v>
      </c>
    </row>
    <row r="344" spans="1:8" ht="15">
      <c r="A344" t="s">
        <v>442</v>
      </c>
      <c r="B344">
        <v>2008</v>
      </c>
      <c r="C344" t="s">
        <v>86</v>
      </c>
      <c r="D344" t="s">
        <v>443</v>
      </c>
      <c r="E344" s="88">
        <v>45356</v>
      </c>
      <c r="F344" s="176">
        <v>10004481</v>
      </c>
      <c r="G344" s="177" t="s">
        <v>86</v>
      </c>
      <c r="H344" t="s">
        <v>809</v>
      </c>
    </row>
    <row r="345" spans="1:8" ht="15">
      <c r="A345" t="s">
        <v>444</v>
      </c>
      <c r="B345">
        <v>2007</v>
      </c>
      <c r="C345" t="s">
        <v>86</v>
      </c>
      <c r="D345" t="s">
        <v>443</v>
      </c>
      <c r="E345" s="88">
        <v>45356</v>
      </c>
      <c r="F345" s="176">
        <v>10004606</v>
      </c>
      <c r="G345" s="177" t="s">
        <v>86</v>
      </c>
      <c r="H345" t="s">
        <v>809</v>
      </c>
    </row>
    <row r="346" spans="1:8" ht="15">
      <c r="A346" t="s">
        <v>445</v>
      </c>
      <c r="B346">
        <v>2009</v>
      </c>
      <c r="C346" t="s">
        <v>85</v>
      </c>
      <c r="D346" t="s">
        <v>443</v>
      </c>
      <c r="E346" s="88">
        <v>45356</v>
      </c>
      <c r="F346" s="176">
        <v>10004480</v>
      </c>
      <c r="G346" s="177" t="s">
        <v>85</v>
      </c>
      <c r="H346" t="s">
        <v>809</v>
      </c>
    </row>
    <row r="347" spans="1:8" ht="15">
      <c r="A347" t="s">
        <v>446</v>
      </c>
      <c r="B347">
        <v>2002</v>
      </c>
      <c r="C347" t="s">
        <v>86</v>
      </c>
      <c r="D347" t="s">
        <v>443</v>
      </c>
      <c r="E347" s="88">
        <v>45356</v>
      </c>
      <c r="F347" s="176">
        <v>10003005</v>
      </c>
      <c r="G347" s="177" t="s">
        <v>86</v>
      </c>
      <c r="H347" t="s">
        <v>809</v>
      </c>
    </row>
    <row r="348" spans="1:8" ht="15">
      <c r="A348" t="s">
        <v>447</v>
      </c>
      <c r="B348">
        <v>2007</v>
      </c>
      <c r="C348" t="s">
        <v>85</v>
      </c>
      <c r="D348" t="s">
        <v>443</v>
      </c>
      <c r="E348" s="88">
        <v>45356</v>
      </c>
      <c r="F348" s="176">
        <v>10004760</v>
      </c>
      <c r="G348" s="177" t="s">
        <v>85</v>
      </c>
      <c r="H348" t="s">
        <v>809</v>
      </c>
    </row>
    <row r="349" spans="1:8" ht="15">
      <c r="A349" t="s">
        <v>448</v>
      </c>
      <c r="B349">
        <v>2008</v>
      </c>
      <c r="C349" t="s">
        <v>86</v>
      </c>
      <c r="D349" t="s">
        <v>443</v>
      </c>
      <c r="E349" s="88">
        <v>45356</v>
      </c>
      <c r="F349" s="176">
        <v>10003932</v>
      </c>
      <c r="G349" s="177" t="s">
        <v>86</v>
      </c>
      <c r="H349" t="s">
        <v>809</v>
      </c>
    </row>
    <row r="350" spans="1:8" ht="15">
      <c r="A350" t="s">
        <v>847</v>
      </c>
      <c r="B350">
        <v>2008</v>
      </c>
      <c r="C350" t="s">
        <v>86</v>
      </c>
      <c r="D350" t="s">
        <v>443</v>
      </c>
      <c r="E350" s="88">
        <v>45356</v>
      </c>
      <c r="F350" s="176">
        <v>10005025</v>
      </c>
      <c r="G350" s="177" t="s">
        <v>86</v>
      </c>
      <c r="H350" t="s">
        <v>809</v>
      </c>
    </row>
    <row r="351" spans="1:8" ht="15">
      <c r="A351" t="s">
        <v>449</v>
      </c>
      <c r="B351">
        <v>2008</v>
      </c>
      <c r="C351" t="s">
        <v>86</v>
      </c>
      <c r="D351" t="s">
        <v>443</v>
      </c>
      <c r="E351" s="88">
        <v>45356</v>
      </c>
      <c r="F351" s="176">
        <v>10004910</v>
      </c>
      <c r="G351" s="177" t="s">
        <v>86</v>
      </c>
      <c r="H351" t="s">
        <v>809</v>
      </c>
    </row>
    <row r="352" spans="1:8" ht="15">
      <c r="A352" t="s">
        <v>450</v>
      </c>
      <c r="B352">
        <v>2004</v>
      </c>
      <c r="C352" t="s">
        <v>86</v>
      </c>
      <c r="D352" t="s">
        <v>443</v>
      </c>
      <c r="E352" s="88">
        <v>45356</v>
      </c>
      <c r="F352" s="176">
        <v>10004425</v>
      </c>
      <c r="G352" s="177" t="s">
        <v>86</v>
      </c>
      <c r="H352" t="s">
        <v>809</v>
      </c>
    </row>
    <row r="353" spans="1:8" ht="15">
      <c r="A353" t="s">
        <v>451</v>
      </c>
      <c r="B353">
        <v>2002</v>
      </c>
      <c r="C353" t="s">
        <v>85</v>
      </c>
      <c r="D353" t="s">
        <v>443</v>
      </c>
      <c r="E353" s="88">
        <v>45356</v>
      </c>
      <c r="F353" s="176">
        <v>10003060</v>
      </c>
      <c r="G353" s="177" t="s">
        <v>85</v>
      </c>
      <c r="H353" t="s">
        <v>809</v>
      </c>
    </row>
    <row r="354" spans="1:8" ht="15">
      <c r="A354" t="s">
        <v>452</v>
      </c>
      <c r="B354">
        <v>2003</v>
      </c>
      <c r="C354" t="s">
        <v>85</v>
      </c>
      <c r="D354" t="s">
        <v>443</v>
      </c>
      <c r="E354" s="88">
        <v>45356</v>
      </c>
      <c r="F354" s="176">
        <v>10003009</v>
      </c>
      <c r="G354" s="177" t="s">
        <v>85</v>
      </c>
      <c r="H354" t="s">
        <v>809</v>
      </c>
    </row>
    <row r="355" spans="1:8" ht="15">
      <c r="A355" t="s">
        <v>453</v>
      </c>
      <c r="B355">
        <v>2004</v>
      </c>
      <c r="C355" t="s">
        <v>85</v>
      </c>
      <c r="D355" t="s">
        <v>443</v>
      </c>
      <c r="E355" s="88">
        <v>45356</v>
      </c>
      <c r="F355" s="176">
        <v>10004175</v>
      </c>
      <c r="G355" s="177" t="s">
        <v>85</v>
      </c>
      <c r="H355" t="s">
        <v>809</v>
      </c>
    </row>
    <row r="356" spans="1:8" ht="15">
      <c r="A356" t="s">
        <v>454</v>
      </c>
      <c r="B356">
        <v>2002</v>
      </c>
      <c r="C356" t="s">
        <v>86</v>
      </c>
      <c r="D356" t="s">
        <v>443</v>
      </c>
      <c r="E356" s="88">
        <v>45356</v>
      </c>
      <c r="F356" s="176">
        <v>10001822</v>
      </c>
      <c r="G356" s="177" t="s">
        <v>86</v>
      </c>
      <c r="H356" t="s">
        <v>809</v>
      </c>
    </row>
    <row r="357" spans="1:8" ht="15">
      <c r="A357" t="s">
        <v>455</v>
      </c>
      <c r="B357">
        <v>2010</v>
      </c>
      <c r="C357" t="s">
        <v>86</v>
      </c>
      <c r="D357" t="s">
        <v>443</v>
      </c>
      <c r="E357" s="88">
        <v>45356</v>
      </c>
      <c r="F357" s="176">
        <v>10004815</v>
      </c>
      <c r="G357" s="177" t="s">
        <v>86</v>
      </c>
      <c r="H357" t="s">
        <v>809</v>
      </c>
    </row>
    <row r="358" spans="1:8" ht="15">
      <c r="A358" t="s">
        <v>848</v>
      </c>
      <c r="B358">
        <v>2008</v>
      </c>
      <c r="C358" t="s">
        <v>86</v>
      </c>
      <c r="D358" t="s">
        <v>443</v>
      </c>
      <c r="E358" s="88">
        <v>45356</v>
      </c>
      <c r="F358" s="176">
        <v>10005026</v>
      </c>
      <c r="G358" s="177" t="s">
        <v>86</v>
      </c>
      <c r="H358" t="s">
        <v>809</v>
      </c>
    </row>
    <row r="359" spans="1:8" ht="15">
      <c r="A359" t="s">
        <v>456</v>
      </c>
      <c r="B359">
        <v>2010</v>
      </c>
      <c r="C359" t="s">
        <v>85</v>
      </c>
      <c r="D359" t="s">
        <v>443</v>
      </c>
      <c r="E359" s="88">
        <v>45356</v>
      </c>
      <c r="F359" s="176">
        <v>10004909</v>
      </c>
      <c r="G359" s="177" t="s">
        <v>85</v>
      </c>
      <c r="H359" t="s">
        <v>809</v>
      </c>
    </row>
    <row r="360" spans="1:8" ht="15">
      <c r="A360" t="s">
        <v>457</v>
      </c>
      <c r="B360">
        <v>2010</v>
      </c>
      <c r="C360" t="s">
        <v>85</v>
      </c>
      <c r="D360" t="s">
        <v>458</v>
      </c>
      <c r="E360" s="88">
        <v>45351</v>
      </c>
      <c r="F360" s="176">
        <v>10004818</v>
      </c>
      <c r="G360" s="177" t="s">
        <v>85</v>
      </c>
      <c r="H360" t="s">
        <v>827</v>
      </c>
    </row>
    <row r="361" spans="1:8" ht="15">
      <c r="A361" t="s">
        <v>459</v>
      </c>
      <c r="B361">
        <v>2009</v>
      </c>
      <c r="C361" t="s">
        <v>86</v>
      </c>
      <c r="D361" t="s">
        <v>458</v>
      </c>
      <c r="E361" s="88">
        <v>45351</v>
      </c>
      <c r="F361" s="176">
        <v>10004483</v>
      </c>
      <c r="G361" s="177" t="s">
        <v>86</v>
      </c>
      <c r="H361" t="s">
        <v>827</v>
      </c>
    </row>
    <row r="362" spans="1:8" ht="15">
      <c r="A362" t="s">
        <v>460</v>
      </c>
      <c r="B362">
        <v>2005</v>
      </c>
      <c r="C362" t="s">
        <v>86</v>
      </c>
      <c r="D362" t="s">
        <v>458</v>
      </c>
      <c r="E362" s="88">
        <v>45351</v>
      </c>
      <c r="F362" s="176">
        <v>10004503</v>
      </c>
      <c r="G362" s="177" t="s">
        <v>86</v>
      </c>
      <c r="H362" t="s">
        <v>827</v>
      </c>
    </row>
    <row r="363" spans="1:8" ht="15">
      <c r="A363" t="s">
        <v>461</v>
      </c>
      <c r="B363">
        <v>2010</v>
      </c>
      <c r="C363" t="s">
        <v>85</v>
      </c>
      <c r="D363" t="s">
        <v>462</v>
      </c>
      <c r="E363" s="88">
        <v>45351</v>
      </c>
      <c r="F363" s="176">
        <v>10004746</v>
      </c>
      <c r="G363" s="177" t="s">
        <v>85</v>
      </c>
      <c r="H363" t="s">
        <v>836</v>
      </c>
    </row>
    <row r="364" spans="1:8" ht="15">
      <c r="A364" t="s">
        <v>849</v>
      </c>
      <c r="B364">
        <v>2006</v>
      </c>
      <c r="C364" t="s">
        <v>86</v>
      </c>
      <c r="D364" t="s">
        <v>462</v>
      </c>
      <c r="E364" s="88">
        <v>45338</v>
      </c>
      <c r="F364" s="176">
        <v>10004278</v>
      </c>
      <c r="G364" s="177" t="s">
        <v>86</v>
      </c>
      <c r="H364" t="s">
        <v>836</v>
      </c>
    </row>
    <row r="365" spans="1:8" ht="15">
      <c r="A365" t="s">
        <v>463</v>
      </c>
      <c r="B365">
        <v>2010</v>
      </c>
      <c r="C365" t="s">
        <v>86</v>
      </c>
      <c r="D365" t="s">
        <v>462</v>
      </c>
      <c r="E365" s="88">
        <v>45351</v>
      </c>
      <c r="F365" s="176">
        <v>10004751</v>
      </c>
      <c r="G365" s="177" t="s">
        <v>86</v>
      </c>
      <c r="H365" t="s">
        <v>836</v>
      </c>
    </row>
    <row r="366" spans="1:8" ht="15">
      <c r="A366" t="s">
        <v>850</v>
      </c>
      <c r="B366">
        <v>2010</v>
      </c>
      <c r="C366" t="s">
        <v>85</v>
      </c>
      <c r="D366" t="s">
        <v>462</v>
      </c>
      <c r="E366" s="88">
        <v>45335</v>
      </c>
      <c r="F366" s="176">
        <v>10004984</v>
      </c>
      <c r="G366" s="177" t="s">
        <v>85</v>
      </c>
      <c r="H366" t="s">
        <v>836</v>
      </c>
    </row>
    <row r="367" spans="1:8" ht="15">
      <c r="A367" t="s">
        <v>851</v>
      </c>
      <c r="B367">
        <v>2009</v>
      </c>
      <c r="C367" t="s">
        <v>85</v>
      </c>
      <c r="D367" t="s">
        <v>462</v>
      </c>
      <c r="E367" s="88">
        <v>45335</v>
      </c>
      <c r="F367" s="176">
        <v>10004985</v>
      </c>
      <c r="G367" s="177" t="s">
        <v>85</v>
      </c>
      <c r="H367" t="s">
        <v>836</v>
      </c>
    </row>
    <row r="368" spans="1:8" ht="15">
      <c r="A368" t="s">
        <v>464</v>
      </c>
      <c r="B368">
        <v>2010</v>
      </c>
      <c r="C368" t="s">
        <v>86</v>
      </c>
      <c r="D368" t="s">
        <v>462</v>
      </c>
      <c r="E368" s="88">
        <v>45351</v>
      </c>
      <c r="F368" s="176">
        <v>10004886</v>
      </c>
      <c r="G368" s="177" t="s">
        <v>86</v>
      </c>
      <c r="H368" t="s">
        <v>836</v>
      </c>
    </row>
    <row r="369" spans="1:8" ht="15">
      <c r="A369" t="s">
        <v>466</v>
      </c>
      <c r="B369">
        <v>2010</v>
      </c>
      <c r="C369" t="s">
        <v>85</v>
      </c>
      <c r="D369" t="s">
        <v>465</v>
      </c>
      <c r="E369" s="88">
        <v>45351</v>
      </c>
      <c r="F369" s="176">
        <v>10004702</v>
      </c>
      <c r="G369" s="177" t="s">
        <v>85</v>
      </c>
      <c r="H369" t="s">
        <v>811</v>
      </c>
    </row>
    <row r="370" spans="1:8" ht="15">
      <c r="A370" t="s">
        <v>467</v>
      </c>
      <c r="B370">
        <v>2005</v>
      </c>
      <c r="C370" t="s">
        <v>85</v>
      </c>
      <c r="D370" t="s">
        <v>465</v>
      </c>
      <c r="E370" s="88">
        <v>45351</v>
      </c>
      <c r="F370" s="176">
        <v>10002627</v>
      </c>
      <c r="G370" s="177" t="s">
        <v>85</v>
      </c>
      <c r="H370" t="s">
        <v>811</v>
      </c>
    </row>
    <row r="371" spans="1:8" ht="15">
      <c r="A371" t="s">
        <v>468</v>
      </c>
      <c r="B371">
        <v>2010</v>
      </c>
      <c r="C371" t="s">
        <v>85</v>
      </c>
      <c r="D371" t="s">
        <v>465</v>
      </c>
      <c r="E371" s="88">
        <v>45351</v>
      </c>
      <c r="F371" s="176">
        <v>10004703</v>
      </c>
      <c r="G371" s="177" t="s">
        <v>85</v>
      </c>
      <c r="H371" t="s">
        <v>811</v>
      </c>
    </row>
    <row r="372" spans="1:8" ht="15">
      <c r="A372" t="s">
        <v>469</v>
      </c>
      <c r="B372">
        <v>2006</v>
      </c>
      <c r="C372" t="s">
        <v>85</v>
      </c>
      <c r="D372" t="s">
        <v>465</v>
      </c>
      <c r="E372" s="88">
        <v>45351</v>
      </c>
      <c r="F372" s="176">
        <v>10003193</v>
      </c>
      <c r="G372" s="177" t="s">
        <v>85</v>
      </c>
      <c r="H372" t="s">
        <v>811</v>
      </c>
    </row>
    <row r="373" spans="1:8" ht="15">
      <c r="A373" t="s">
        <v>470</v>
      </c>
      <c r="B373">
        <v>2006</v>
      </c>
      <c r="C373" t="s">
        <v>86</v>
      </c>
      <c r="D373" t="s">
        <v>471</v>
      </c>
      <c r="E373" s="88">
        <v>45355</v>
      </c>
      <c r="F373" s="176">
        <v>10003148</v>
      </c>
      <c r="G373" s="177" t="s">
        <v>86</v>
      </c>
      <c r="H373" t="s">
        <v>827</v>
      </c>
    </row>
    <row r="374" spans="1:8" ht="15">
      <c r="A374" t="s">
        <v>472</v>
      </c>
      <c r="B374">
        <v>2008</v>
      </c>
      <c r="C374" t="s">
        <v>85</v>
      </c>
      <c r="D374" t="s">
        <v>471</v>
      </c>
      <c r="E374" s="88">
        <v>45355</v>
      </c>
      <c r="F374" s="176">
        <v>10004017</v>
      </c>
      <c r="G374" s="177" t="s">
        <v>85</v>
      </c>
      <c r="H374" t="s">
        <v>827</v>
      </c>
    </row>
    <row r="375" spans="1:8" ht="15">
      <c r="A375" t="s">
        <v>473</v>
      </c>
      <c r="B375">
        <v>2004</v>
      </c>
      <c r="C375" t="s">
        <v>85</v>
      </c>
      <c r="D375" t="s">
        <v>471</v>
      </c>
      <c r="E375" s="88">
        <v>45355</v>
      </c>
      <c r="F375" s="176">
        <v>10003248</v>
      </c>
      <c r="G375" s="177" t="s">
        <v>85</v>
      </c>
      <c r="H375" t="s">
        <v>827</v>
      </c>
    </row>
    <row r="376" spans="1:8" ht="15">
      <c r="A376" t="s">
        <v>474</v>
      </c>
      <c r="B376">
        <v>2010</v>
      </c>
      <c r="C376" t="s">
        <v>85</v>
      </c>
      <c r="D376" t="s">
        <v>471</v>
      </c>
      <c r="E376" s="88">
        <v>45355</v>
      </c>
      <c r="F376" s="176">
        <v>10004780</v>
      </c>
      <c r="G376" s="177" t="s">
        <v>85</v>
      </c>
      <c r="H376" t="s">
        <v>827</v>
      </c>
    </row>
    <row r="377" spans="1:8" ht="15">
      <c r="A377" t="s">
        <v>475</v>
      </c>
      <c r="B377">
        <v>2007</v>
      </c>
      <c r="C377" t="s">
        <v>85</v>
      </c>
      <c r="D377" t="s">
        <v>471</v>
      </c>
      <c r="E377" s="88">
        <v>45355</v>
      </c>
      <c r="F377" s="176">
        <v>10003579</v>
      </c>
      <c r="G377" s="177" t="s">
        <v>85</v>
      </c>
      <c r="H377" t="s">
        <v>827</v>
      </c>
    </row>
    <row r="378" spans="1:8" ht="15">
      <c r="A378" t="s">
        <v>476</v>
      </c>
      <c r="B378">
        <v>2009</v>
      </c>
      <c r="C378" t="s">
        <v>85</v>
      </c>
      <c r="D378" t="s">
        <v>471</v>
      </c>
      <c r="E378" s="88">
        <v>45355</v>
      </c>
      <c r="F378" s="176">
        <v>10004801</v>
      </c>
      <c r="G378" s="177" t="s">
        <v>85</v>
      </c>
      <c r="H378" t="s">
        <v>827</v>
      </c>
    </row>
    <row r="379" spans="1:8" ht="15">
      <c r="A379" t="s">
        <v>477</v>
      </c>
      <c r="B379">
        <v>2000</v>
      </c>
      <c r="C379" t="s">
        <v>86</v>
      </c>
      <c r="D379" t="s">
        <v>471</v>
      </c>
      <c r="E379" s="88">
        <v>45355</v>
      </c>
      <c r="F379" s="176">
        <v>10000964</v>
      </c>
      <c r="G379" s="177" t="s">
        <v>86</v>
      </c>
      <c r="H379" t="s">
        <v>827</v>
      </c>
    </row>
    <row r="380" spans="1:8" ht="15">
      <c r="A380" t="s">
        <v>478</v>
      </c>
      <c r="B380">
        <v>2008</v>
      </c>
      <c r="C380" t="s">
        <v>86</v>
      </c>
      <c r="D380" t="s">
        <v>471</v>
      </c>
      <c r="E380" s="88">
        <v>45355</v>
      </c>
      <c r="F380" s="176">
        <v>10003858</v>
      </c>
      <c r="G380" s="177" t="s">
        <v>86</v>
      </c>
      <c r="H380" t="s">
        <v>827</v>
      </c>
    </row>
    <row r="381" spans="1:8" ht="15">
      <c r="A381" t="s">
        <v>479</v>
      </c>
      <c r="B381">
        <v>2010</v>
      </c>
      <c r="C381" t="s">
        <v>86</v>
      </c>
      <c r="D381" t="s">
        <v>471</v>
      </c>
      <c r="E381" s="88">
        <v>45355</v>
      </c>
      <c r="F381" s="176">
        <v>10004924</v>
      </c>
      <c r="G381" s="177" t="s">
        <v>86</v>
      </c>
      <c r="H381" t="s">
        <v>827</v>
      </c>
    </row>
    <row r="382" spans="1:8" ht="15">
      <c r="A382" t="s">
        <v>480</v>
      </c>
      <c r="B382">
        <v>2006</v>
      </c>
      <c r="C382" t="s">
        <v>85</v>
      </c>
      <c r="D382" t="s">
        <v>471</v>
      </c>
      <c r="E382" s="88">
        <v>45355</v>
      </c>
      <c r="F382" s="176">
        <v>10003130</v>
      </c>
      <c r="G382" s="177" t="s">
        <v>85</v>
      </c>
      <c r="H382" t="s">
        <v>827</v>
      </c>
    </row>
    <row r="383" spans="1:8" ht="15">
      <c r="A383" t="s">
        <v>481</v>
      </c>
      <c r="B383">
        <v>2002</v>
      </c>
      <c r="C383" t="s">
        <v>85</v>
      </c>
      <c r="D383" t="s">
        <v>471</v>
      </c>
      <c r="E383" s="88">
        <v>45355</v>
      </c>
      <c r="F383" s="176">
        <v>10001472</v>
      </c>
      <c r="G383" s="177" t="s">
        <v>85</v>
      </c>
      <c r="H383" t="s">
        <v>827</v>
      </c>
    </row>
    <row r="384" spans="1:8" ht="15">
      <c r="A384" t="s">
        <v>482</v>
      </c>
      <c r="B384">
        <v>2007</v>
      </c>
      <c r="C384" t="s">
        <v>85</v>
      </c>
      <c r="D384" t="s">
        <v>471</v>
      </c>
      <c r="E384" s="88">
        <v>45355</v>
      </c>
      <c r="F384" s="176">
        <v>10003509</v>
      </c>
      <c r="G384" s="177" t="s">
        <v>85</v>
      </c>
      <c r="H384" t="s">
        <v>827</v>
      </c>
    </row>
    <row r="385" spans="1:8" ht="15">
      <c r="A385" t="s">
        <v>483</v>
      </c>
      <c r="B385">
        <v>2006</v>
      </c>
      <c r="C385" t="s">
        <v>85</v>
      </c>
      <c r="D385" t="s">
        <v>471</v>
      </c>
      <c r="E385" s="88">
        <v>45355</v>
      </c>
      <c r="F385" s="176">
        <v>10003131</v>
      </c>
      <c r="G385" s="177" t="s">
        <v>85</v>
      </c>
      <c r="H385" t="s">
        <v>827</v>
      </c>
    </row>
    <row r="386" spans="1:8" ht="15">
      <c r="A386" t="s">
        <v>484</v>
      </c>
      <c r="B386">
        <v>2007</v>
      </c>
      <c r="C386" t="s">
        <v>86</v>
      </c>
      <c r="D386" t="s">
        <v>471</v>
      </c>
      <c r="E386" s="88">
        <v>45355</v>
      </c>
      <c r="F386" s="176">
        <v>10003578</v>
      </c>
      <c r="G386" s="177" t="s">
        <v>86</v>
      </c>
      <c r="H386" t="s">
        <v>827</v>
      </c>
    </row>
    <row r="387" spans="1:8" ht="15">
      <c r="A387" t="s">
        <v>485</v>
      </c>
      <c r="B387">
        <v>2003</v>
      </c>
      <c r="C387" t="s">
        <v>85</v>
      </c>
      <c r="D387" t="s">
        <v>471</v>
      </c>
      <c r="E387" s="88">
        <v>45355</v>
      </c>
      <c r="F387" s="176">
        <v>10003132</v>
      </c>
      <c r="G387" s="177" t="s">
        <v>85</v>
      </c>
      <c r="H387" t="s">
        <v>827</v>
      </c>
    </row>
    <row r="388" spans="1:8" ht="15">
      <c r="A388" t="s">
        <v>486</v>
      </c>
      <c r="B388">
        <v>2008</v>
      </c>
      <c r="C388" t="s">
        <v>85</v>
      </c>
      <c r="D388" t="s">
        <v>487</v>
      </c>
      <c r="E388" s="88">
        <v>45355</v>
      </c>
      <c r="F388" s="176">
        <v>10003946</v>
      </c>
      <c r="G388" s="177" t="s">
        <v>85</v>
      </c>
      <c r="H388" t="s">
        <v>828</v>
      </c>
    </row>
    <row r="389" spans="1:8" ht="15">
      <c r="A389" t="s">
        <v>488</v>
      </c>
      <c r="B389">
        <v>2008</v>
      </c>
      <c r="C389" t="s">
        <v>85</v>
      </c>
      <c r="D389" t="s">
        <v>487</v>
      </c>
      <c r="E389" s="88">
        <v>45355</v>
      </c>
      <c r="F389" s="176">
        <v>10003645</v>
      </c>
      <c r="G389" s="177" t="s">
        <v>85</v>
      </c>
      <c r="H389" t="s">
        <v>828</v>
      </c>
    </row>
    <row r="390" spans="1:8" ht="15">
      <c r="A390" t="s">
        <v>489</v>
      </c>
      <c r="B390">
        <v>2006</v>
      </c>
      <c r="C390" t="s">
        <v>85</v>
      </c>
      <c r="D390" t="s">
        <v>487</v>
      </c>
      <c r="E390" s="88">
        <v>45355</v>
      </c>
      <c r="F390" s="176">
        <v>10002906</v>
      </c>
      <c r="G390" s="177" t="s">
        <v>85</v>
      </c>
      <c r="H390" t="s">
        <v>828</v>
      </c>
    </row>
    <row r="391" spans="1:8" ht="15">
      <c r="A391" t="s">
        <v>490</v>
      </c>
      <c r="B391">
        <v>2003</v>
      </c>
      <c r="C391" t="s">
        <v>86</v>
      </c>
      <c r="D391" t="s">
        <v>487</v>
      </c>
      <c r="E391" s="88">
        <v>45355</v>
      </c>
      <c r="F391" s="176">
        <v>10001769</v>
      </c>
      <c r="G391" s="177" t="s">
        <v>86</v>
      </c>
      <c r="H391" t="s">
        <v>828</v>
      </c>
    </row>
    <row r="392" spans="1:8" ht="15">
      <c r="A392" t="s">
        <v>852</v>
      </c>
      <c r="B392">
        <v>2009</v>
      </c>
      <c r="C392" t="s">
        <v>85</v>
      </c>
      <c r="D392" t="s">
        <v>487</v>
      </c>
      <c r="E392" s="88">
        <v>45355</v>
      </c>
      <c r="F392" s="176">
        <v>10005018</v>
      </c>
      <c r="G392" s="177" t="s">
        <v>85</v>
      </c>
      <c r="H392" t="s">
        <v>828</v>
      </c>
    </row>
    <row r="393" spans="1:8" ht="15">
      <c r="A393" t="s">
        <v>491</v>
      </c>
      <c r="B393">
        <v>2008</v>
      </c>
      <c r="C393" t="s">
        <v>86</v>
      </c>
      <c r="D393" t="s">
        <v>487</v>
      </c>
      <c r="E393" s="88">
        <v>45355</v>
      </c>
      <c r="F393" s="176">
        <v>10003648</v>
      </c>
      <c r="G393" s="177" t="s">
        <v>86</v>
      </c>
      <c r="H393" t="s">
        <v>828</v>
      </c>
    </row>
    <row r="394" spans="1:8" ht="15">
      <c r="A394" t="s">
        <v>492</v>
      </c>
      <c r="B394">
        <v>1979</v>
      </c>
      <c r="C394" t="s">
        <v>85</v>
      </c>
      <c r="D394" t="s">
        <v>487</v>
      </c>
      <c r="E394" s="88">
        <v>45355</v>
      </c>
      <c r="F394" s="176">
        <v>10004699</v>
      </c>
      <c r="G394" s="177" t="s">
        <v>85</v>
      </c>
      <c r="H394" t="s">
        <v>828</v>
      </c>
    </row>
    <row r="395" spans="1:8" ht="15">
      <c r="A395" t="s">
        <v>493</v>
      </c>
      <c r="B395">
        <v>1978</v>
      </c>
      <c r="C395" t="s">
        <v>85</v>
      </c>
      <c r="D395" t="s">
        <v>487</v>
      </c>
      <c r="E395" s="88">
        <v>45355</v>
      </c>
      <c r="F395" s="176">
        <v>10002639</v>
      </c>
      <c r="G395" s="177" t="s">
        <v>85</v>
      </c>
      <c r="H395" t="s">
        <v>828</v>
      </c>
    </row>
    <row r="396" spans="1:8" ht="15">
      <c r="A396" t="s">
        <v>494</v>
      </c>
      <c r="B396">
        <v>1993</v>
      </c>
      <c r="C396" t="s">
        <v>86</v>
      </c>
      <c r="D396" t="s">
        <v>487</v>
      </c>
      <c r="E396" s="88">
        <v>45355</v>
      </c>
      <c r="F396" s="176">
        <v>10002586</v>
      </c>
      <c r="G396" s="177" t="s">
        <v>86</v>
      </c>
      <c r="H396" t="s">
        <v>828</v>
      </c>
    </row>
    <row r="397" spans="1:8" ht="15">
      <c r="A397" t="s">
        <v>495</v>
      </c>
      <c r="B397">
        <v>2008</v>
      </c>
      <c r="C397" t="s">
        <v>86</v>
      </c>
      <c r="D397" t="s">
        <v>487</v>
      </c>
      <c r="E397" s="88">
        <v>45355</v>
      </c>
      <c r="F397" s="176">
        <v>10003646</v>
      </c>
      <c r="G397" s="177" t="s">
        <v>86</v>
      </c>
      <c r="H397" t="s">
        <v>828</v>
      </c>
    </row>
    <row r="398" spans="1:8" ht="15">
      <c r="A398" t="s">
        <v>496</v>
      </c>
      <c r="B398">
        <v>2008</v>
      </c>
      <c r="C398" t="s">
        <v>86</v>
      </c>
      <c r="D398" t="s">
        <v>487</v>
      </c>
      <c r="E398" s="88">
        <v>45355</v>
      </c>
      <c r="F398" s="176">
        <v>10003647</v>
      </c>
      <c r="G398" s="177" t="s">
        <v>86</v>
      </c>
      <c r="H398" t="s">
        <v>828</v>
      </c>
    </row>
    <row r="399" spans="1:8" ht="15">
      <c r="A399" t="s">
        <v>497</v>
      </c>
      <c r="B399">
        <v>1978</v>
      </c>
      <c r="C399" t="s">
        <v>85</v>
      </c>
      <c r="D399" t="s">
        <v>487</v>
      </c>
      <c r="E399" s="88">
        <v>45355</v>
      </c>
      <c r="F399" s="176">
        <v>10003649</v>
      </c>
      <c r="G399" s="177" t="s">
        <v>85</v>
      </c>
      <c r="H399" t="s">
        <v>828</v>
      </c>
    </row>
    <row r="400" spans="1:8" ht="15">
      <c r="A400" t="s">
        <v>853</v>
      </c>
      <c r="B400">
        <v>2011</v>
      </c>
      <c r="C400" t="s">
        <v>85</v>
      </c>
      <c r="D400" t="s">
        <v>487</v>
      </c>
      <c r="E400" s="88">
        <v>45355</v>
      </c>
      <c r="F400" s="176">
        <v>10005019</v>
      </c>
      <c r="G400" s="177" t="s">
        <v>85</v>
      </c>
      <c r="H400" t="s">
        <v>828</v>
      </c>
    </row>
    <row r="401" spans="1:8" ht="15">
      <c r="A401" t="s">
        <v>498</v>
      </c>
      <c r="B401">
        <v>2001</v>
      </c>
      <c r="C401" t="s">
        <v>86</v>
      </c>
      <c r="D401" t="s">
        <v>487</v>
      </c>
      <c r="E401" s="88">
        <v>45355</v>
      </c>
      <c r="F401" s="176">
        <v>10000471</v>
      </c>
      <c r="G401" s="177" t="s">
        <v>86</v>
      </c>
      <c r="H401" t="s">
        <v>828</v>
      </c>
    </row>
    <row r="402" spans="1:8" ht="15">
      <c r="A402" t="s">
        <v>499</v>
      </c>
      <c r="B402">
        <v>2003</v>
      </c>
      <c r="C402" t="s">
        <v>86</v>
      </c>
      <c r="D402" t="s">
        <v>487</v>
      </c>
      <c r="E402" s="88">
        <v>45355</v>
      </c>
      <c r="F402" s="176">
        <v>10001771</v>
      </c>
      <c r="G402" s="177" t="s">
        <v>86</v>
      </c>
      <c r="H402" t="s">
        <v>828</v>
      </c>
    </row>
    <row r="403" spans="1:8" ht="15">
      <c r="A403" t="s">
        <v>500</v>
      </c>
      <c r="B403">
        <v>2003</v>
      </c>
      <c r="C403" t="s">
        <v>86</v>
      </c>
      <c r="D403" t="s">
        <v>487</v>
      </c>
      <c r="E403" s="88">
        <v>45355</v>
      </c>
      <c r="F403" s="176">
        <v>10001772</v>
      </c>
      <c r="G403" s="177" t="s">
        <v>86</v>
      </c>
      <c r="H403" t="s">
        <v>828</v>
      </c>
    </row>
    <row r="404" spans="1:8" ht="15">
      <c r="A404" t="s">
        <v>501</v>
      </c>
      <c r="B404">
        <v>2008</v>
      </c>
      <c r="C404" t="s">
        <v>85</v>
      </c>
      <c r="D404" t="s">
        <v>487</v>
      </c>
      <c r="E404" s="88">
        <v>45355</v>
      </c>
      <c r="F404" s="176">
        <v>10004283</v>
      </c>
      <c r="G404" s="177" t="s">
        <v>85</v>
      </c>
      <c r="H404" t="s">
        <v>828</v>
      </c>
    </row>
    <row r="405" spans="1:8" ht="15">
      <c r="A405" t="s">
        <v>502</v>
      </c>
      <c r="B405">
        <v>1994</v>
      </c>
      <c r="C405" t="s">
        <v>85</v>
      </c>
      <c r="D405" t="s">
        <v>487</v>
      </c>
      <c r="E405" s="88">
        <v>45355</v>
      </c>
      <c r="F405" s="176">
        <v>10000475</v>
      </c>
      <c r="G405" s="177" t="s">
        <v>85</v>
      </c>
      <c r="H405" t="s">
        <v>828</v>
      </c>
    </row>
    <row r="406" spans="1:8" ht="15">
      <c r="A406" t="s">
        <v>854</v>
      </c>
      <c r="B406">
        <v>2011</v>
      </c>
      <c r="C406" t="s">
        <v>86</v>
      </c>
      <c r="D406" t="s">
        <v>487</v>
      </c>
      <c r="E406" s="88">
        <v>45355</v>
      </c>
      <c r="F406" s="176">
        <v>10005020</v>
      </c>
      <c r="G406" s="177" t="s">
        <v>86</v>
      </c>
      <c r="H406" t="s">
        <v>828</v>
      </c>
    </row>
    <row r="407" spans="1:8" ht="15">
      <c r="A407" t="s">
        <v>503</v>
      </c>
      <c r="B407">
        <v>2007</v>
      </c>
      <c r="C407" t="s">
        <v>86</v>
      </c>
      <c r="D407" t="s">
        <v>487</v>
      </c>
      <c r="E407" s="88">
        <v>45355</v>
      </c>
      <c r="F407" s="176">
        <v>10003310</v>
      </c>
      <c r="G407" s="177" t="s">
        <v>86</v>
      </c>
      <c r="H407" t="s">
        <v>828</v>
      </c>
    </row>
    <row r="408" spans="1:8" ht="15">
      <c r="A408" t="s">
        <v>504</v>
      </c>
      <c r="B408">
        <v>2006</v>
      </c>
      <c r="C408" t="s">
        <v>86</v>
      </c>
      <c r="D408" t="s">
        <v>487</v>
      </c>
      <c r="E408" s="88">
        <v>45355</v>
      </c>
      <c r="F408" s="176">
        <v>10002908</v>
      </c>
      <c r="G408" s="177" t="s">
        <v>86</v>
      </c>
      <c r="H408" t="s">
        <v>828</v>
      </c>
    </row>
    <row r="409" spans="1:8" ht="15">
      <c r="A409" t="s">
        <v>505</v>
      </c>
      <c r="B409">
        <v>2009</v>
      </c>
      <c r="C409" t="s">
        <v>85</v>
      </c>
      <c r="D409" t="s">
        <v>506</v>
      </c>
      <c r="E409" s="88">
        <v>45351</v>
      </c>
      <c r="F409" s="176">
        <v>10004549</v>
      </c>
      <c r="G409" s="177" t="s">
        <v>85</v>
      </c>
      <c r="H409" t="s">
        <v>855</v>
      </c>
    </row>
    <row r="410" spans="1:8" ht="15">
      <c r="A410" t="s">
        <v>507</v>
      </c>
      <c r="B410">
        <v>2009</v>
      </c>
      <c r="C410" t="s">
        <v>86</v>
      </c>
      <c r="D410" t="s">
        <v>506</v>
      </c>
      <c r="E410" s="88">
        <v>45351</v>
      </c>
      <c r="F410" s="176">
        <v>10004714</v>
      </c>
      <c r="G410" s="177" t="s">
        <v>86</v>
      </c>
      <c r="H410" t="s">
        <v>855</v>
      </c>
    </row>
    <row r="411" spans="1:8" ht="15">
      <c r="A411" t="s">
        <v>508</v>
      </c>
      <c r="B411">
        <v>2000</v>
      </c>
      <c r="C411" t="s">
        <v>85</v>
      </c>
      <c r="D411" t="s">
        <v>506</v>
      </c>
      <c r="E411" s="88">
        <v>45351</v>
      </c>
      <c r="F411" s="176">
        <v>10000609</v>
      </c>
      <c r="G411" s="177" t="s">
        <v>85</v>
      </c>
      <c r="H411" t="s">
        <v>855</v>
      </c>
    </row>
    <row r="412" spans="1:8" ht="15">
      <c r="A412" t="s">
        <v>509</v>
      </c>
      <c r="B412">
        <v>1993</v>
      </c>
      <c r="C412" t="s">
        <v>85</v>
      </c>
      <c r="D412" t="s">
        <v>506</v>
      </c>
      <c r="E412" s="88">
        <v>45351</v>
      </c>
      <c r="F412" s="176">
        <v>10000612</v>
      </c>
      <c r="G412" s="177" t="s">
        <v>85</v>
      </c>
      <c r="H412" t="s">
        <v>855</v>
      </c>
    </row>
    <row r="413" spans="1:8" ht="15">
      <c r="A413" t="s">
        <v>510</v>
      </c>
      <c r="B413">
        <v>2000</v>
      </c>
      <c r="C413" t="s">
        <v>85</v>
      </c>
      <c r="D413" t="s">
        <v>506</v>
      </c>
      <c r="E413" s="88">
        <v>45351</v>
      </c>
      <c r="F413" s="176">
        <v>10000613</v>
      </c>
      <c r="G413" s="177" t="s">
        <v>85</v>
      </c>
      <c r="H413" t="s">
        <v>855</v>
      </c>
    </row>
    <row r="414" spans="1:8" ht="15">
      <c r="A414" t="s">
        <v>511</v>
      </c>
      <c r="B414">
        <v>1997</v>
      </c>
      <c r="C414" t="s">
        <v>85</v>
      </c>
      <c r="D414" t="s">
        <v>506</v>
      </c>
      <c r="E414" s="88">
        <v>45351</v>
      </c>
      <c r="F414" s="176">
        <v>10000615</v>
      </c>
      <c r="G414" s="177" t="s">
        <v>85</v>
      </c>
      <c r="H414" t="s">
        <v>855</v>
      </c>
    </row>
    <row r="415" spans="1:8" ht="15">
      <c r="A415" t="s">
        <v>856</v>
      </c>
      <c r="B415">
        <v>2009</v>
      </c>
      <c r="C415" t="s">
        <v>86</v>
      </c>
      <c r="D415" t="s">
        <v>506</v>
      </c>
      <c r="E415" s="88">
        <v>45350</v>
      </c>
      <c r="F415" s="176">
        <v>10005002</v>
      </c>
      <c r="G415" s="177" t="s">
        <v>86</v>
      </c>
      <c r="H415" t="s">
        <v>855</v>
      </c>
    </row>
    <row r="416" spans="1:8" ht="15">
      <c r="A416" t="s">
        <v>512</v>
      </c>
      <c r="B416">
        <v>2001</v>
      </c>
      <c r="C416" t="s">
        <v>86</v>
      </c>
      <c r="D416" t="s">
        <v>506</v>
      </c>
      <c r="E416" s="88">
        <v>45351</v>
      </c>
      <c r="F416" s="176">
        <v>10001348</v>
      </c>
      <c r="G416" s="177" t="s">
        <v>86</v>
      </c>
      <c r="H416" t="s">
        <v>855</v>
      </c>
    </row>
    <row r="417" spans="1:8" ht="15">
      <c r="A417" t="s">
        <v>513</v>
      </c>
      <c r="B417">
        <v>2006</v>
      </c>
      <c r="C417" t="s">
        <v>85</v>
      </c>
      <c r="D417" t="s">
        <v>506</v>
      </c>
      <c r="E417" s="88">
        <v>45351</v>
      </c>
      <c r="F417" s="176">
        <v>10003101</v>
      </c>
      <c r="G417" s="177" t="s">
        <v>85</v>
      </c>
      <c r="H417" t="s">
        <v>855</v>
      </c>
    </row>
    <row r="418" spans="1:8" ht="15">
      <c r="A418" t="s">
        <v>514</v>
      </c>
      <c r="B418">
        <v>1991</v>
      </c>
      <c r="C418" t="s">
        <v>86</v>
      </c>
      <c r="D418" t="s">
        <v>506</v>
      </c>
      <c r="E418" s="88">
        <v>45351</v>
      </c>
      <c r="F418" s="176">
        <v>10000623</v>
      </c>
      <c r="G418" s="177" t="s">
        <v>86</v>
      </c>
      <c r="H418" t="s">
        <v>855</v>
      </c>
    </row>
    <row r="419" spans="1:8" ht="15">
      <c r="A419" t="s">
        <v>515</v>
      </c>
      <c r="B419">
        <v>1994</v>
      </c>
      <c r="C419" t="s">
        <v>85</v>
      </c>
      <c r="D419" t="s">
        <v>506</v>
      </c>
      <c r="E419" s="88">
        <v>45351</v>
      </c>
      <c r="F419" s="176">
        <v>10000624</v>
      </c>
      <c r="G419" s="177" t="s">
        <v>85</v>
      </c>
      <c r="H419" t="s">
        <v>855</v>
      </c>
    </row>
    <row r="420" spans="1:8" ht="15">
      <c r="A420" t="s">
        <v>516</v>
      </c>
      <c r="B420">
        <v>2008</v>
      </c>
      <c r="C420" t="s">
        <v>86</v>
      </c>
      <c r="D420" t="s">
        <v>506</v>
      </c>
      <c r="E420" s="88">
        <v>45351</v>
      </c>
      <c r="F420" s="176">
        <v>10003877</v>
      </c>
      <c r="G420" s="177" t="s">
        <v>86</v>
      </c>
      <c r="H420" t="s">
        <v>855</v>
      </c>
    </row>
    <row r="421" spans="1:8" ht="15">
      <c r="A421" t="s">
        <v>857</v>
      </c>
      <c r="B421">
        <v>2011</v>
      </c>
      <c r="C421" t="s">
        <v>85</v>
      </c>
      <c r="D421" t="s">
        <v>506</v>
      </c>
      <c r="E421" s="88">
        <v>45350</v>
      </c>
      <c r="F421" s="176">
        <v>10005005</v>
      </c>
      <c r="G421" s="177" t="s">
        <v>85</v>
      </c>
      <c r="H421" t="s">
        <v>855</v>
      </c>
    </row>
    <row r="422" spans="1:8" ht="15">
      <c r="A422" t="s">
        <v>517</v>
      </c>
      <c r="B422">
        <v>2010</v>
      </c>
      <c r="C422" t="s">
        <v>86</v>
      </c>
      <c r="D422" t="s">
        <v>506</v>
      </c>
      <c r="E422" s="88">
        <v>45351</v>
      </c>
      <c r="F422" s="176">
        <v>10004715</v>
      </c>
      <c r="G422" s="177" t="s">
        <v>86</v>
      </c>
      <c r="H422" t="s">
        <v>855</v>
      </c>
    </row>
    <row r="423" spans="1:8" ht="15">
      <c r="A423" t="s">
        <v>858</v>
      </c>
      <c r="B423">
        <v>2005</v>
      </c>
      <c r="C423" t="s">
        <v>86</v>
      </c>
      <c r="D423" t="s">
        <v>506</v>
      </c>
      <c r="E423" s="88">
        <v>45350</v>
      </c>
      <c r="F423" s="176">
        <v>10005007</v>
      </c>
      <c r="G423" s="177" t="s">
        <v>86</v>
      </c>
      <c r="H423" t="s">
        <v>855</v>
      </c>
    </row>
    <row r="424" spans="1:8" ht="15">
      <c r="A424" t="s">
        <v>518</v>
      </c>
      <c r="B424">
        <v>2006</v>
      </c>
      <c r="C424" t="s">
        <v>85</v>
      </c>
      <c r="D424" t="s">
        <v>506</v>
      </c>
      <c r="E424" s="88">
        <v>45351</v>
      </c>
      <c r="F424" s="176">
        <v>10003104</v>
      </c>
      <c r="G424" s="177" t="s">
        <v>85</v>
      </c>
      <c r="H424" t="s">
        <v>855</v>
      </c>
    </row>
    <row r="425" spans="1:8" ht="15">
      <c r="A425" t="s">
        <v>519</v>
      </c>
      <c r="B425">
        <v>2009</v>
      </c>
      <c r="C425" t="s">
        <v>85</v>
      </c>
      <c r="D425" t="s">
        <v>506</v>
      </c>
      <c r="E425" s="88">
        <v>45351</v>
      </c>
      <c r="F425" s="176">
        <v>10004436</v>
      </c>
      <c r="G425" s="177" t="s">
        <v>85</v>
      </c>
      <c r="H425" t="s">
        <v>855</v>
      </c>
    </row>
    <row r="426" spans="1:8" ht="15">
      <c r="A426" t="s">
        <v>520</v>
      </c>
      <c r="B426">
        <v>2001</v>
      </c>
      <c r="C426" t="s">
        <v>86</v>
      </c>
      <c r="D426" t="s">
        <v>506</v>
      </c>
      <c r="E426" s="88">
        <v>45351</v>
      </c>
      <c r="F426" s="176">
        <v>10002450</v>
      </c>
      <c r="G426" s="177" t="s">
        <v>86</v>
      </c>
      <c r="H426" t="s">
        <v>855</v>
      </c>
    </row>
    <row r="427" spans="1:8" ht="15">
      <c r="A427" t="s">
        <v>859</v>
      </c>
      <c r="B427">
        <v>2008</v>
      </c>
      <c r="C427" t="s">
        <v>85</v>
      </c>
      <c r="D427" t="s">
        <v>506</v>
      </c>
      <c r="E427" s="88">
        <v>45350</v>
      </c>
      <c r="F427" s="176">
        <v>10005009</v>
      </c>
      <c r="G427" s="177" t="s">
        <v>85</v>
      </c>
      <c r="H427" t="s">
        <v>855</v>
      </c>
    </row>
    <row r="428" spans="1:8" ht="15">
      <c r="A428" t="s">
        <v>521</v>
      </c>
      <c r="B428">
        <v>2005</v>
      </c>
      <c r="C428" t="s">
        <v>86</v>
      </c>
      <c r="D428" t="s">
        <v>522</v>
      </c>
      <c r="E428" s="88">
        <v>45355</v>
      </c>
      <c r="F428" s="176">
        <v>10004093</v>
      </c>
      <c r="G428" s="177" t="s">
        <v>86</v>
      </c>
      <c r="H428" t="s">
        <v>860</v>
      </c>
    </row>
    <row r="429" spans="1:8" ht="15">
      <c r="A429" t="s">
        <v>523</v>
      </c>
      <c r="B429">
        <v>2003</v>
      </c>
      <c r="C429" t="s">
        <v>85</v>
      </c>
      <c r="D429" t="s">
        <v>522</v>
      </c>
      <c r="E429" s="88">
        <v>45355</v>
      </c>
      <c r="F429" s="176">
        <v>10002320</v>
      </c>
      <c r="G429" s="177" t="s">
        <v>85</v>
      </c>
      <c r="H429" t="s">
        <v>860</v>
      </c>
    </row>
    <row r="430" spans="1:8" ht="15">
      <c r="A430" t="s">
        <v>525</v>
      </c>
      <c r="B430">
        <v>2009</v>
      </c>
      <c r="C430" t="s">
        <v>86</v>
      </c>
      <c r="D430" t="s">
        <v>524</v>
      </c>
      <c r="E430" s="88">
        <v>45358</v>
      </c>
      <c r="F430" s="176">
        <v>10004570</v>
      </c>
      <c r="G430" s="177" t="s">
        <v>86</v>
      </c>
      <c r="H430" t="s">
        <v>815</v>
      </c>
    </row>
    <row r="431" spans="1:8" ht="15">
      <c r="A431" t="s">
        <v>861</v>
      </c>
      <c r="B431">
        <v>2008</v>
      </c>
      <c r="C431" t="s">
        <v>85</v>
      </c>
      <c r="D431" t="s">
        <v>524</v>
      </c>
      <c r="E431" s="88">
        <v>45358</v>
      </c>
      <c r="F431" s="176">
        <v>10004960</v>
      </c>
      <c r="G431" s="177" t="s">
        <v>85</v>
      </c>
      <c r="H431" t="s">
        <v>815</v>
      </c>
    </row>
    <row r="432" spans="1:8" ht="15">
      <c r="A432" t="s">
        <v>526</v>
      </c>
      <c r="B432">
        <v>2006</v>
      </c>
      <c r="C432" t="s">
        <v>85</v>
      </c>
      <c r="D432" t="s">
        <v>524</v>
      </c>
      <c r="E432" s="88">
        <v>45358</v>
      </c>
      <c r="F432" s="176">
        <v>10004330</v>
      </c>
      <c r="G432" s="177" t="s">
        <v>85</v>
      </c>
      <c r="H432" t="s">
        <v>815</v>
      </c>
    </row>
    <row r="433" spans="1:8" ht="15">
      <c r="A433" t="s">
        <v>527</v>
      </c>
      <c r="B433">
        <v>2008</v>
      </c>
      <c r="C433" t="s">
        <v>85</v>
      </c>
      <c r="D433" t="s">
        <v>524</v>
      </c>
      <c r="E433" s="88">
        <v>45358</v>
      </c>
      <c r="F433" s="176">
        <v>10004524</v>
      </c>
      <c r="G433" s="177" t="s">
        <v>85</v>
      </c>
      <c r="H433" t="s">
        <v>815</v>
      </c>
    </row>
    <row r="434" spans="1:8" ht="15">
      <c r="A434" t="s">
        <v>528</v>
      </c>
      <c r="B434">
        <v>2007</v>
      </c>
      <c r="C434" t="s">
        <v>86</v>
      </c>
      <c r="D434" t="s">
        <v>524</v>
      </c>
      <c r="E434" s="88">
        <v>45358</v>
      </c>
      <c r="F434" s="176">
        <v>10004525</v>
      </c>
      <c r="G434" s="177" t="s">
        <v>86</v>
      </c>
      <c r="H434" t="s">
        <v>815</v>
      </c>
    </row>
    <row r="435" spans="1:8" ht="15">
      <c r="A435" t="s">
        <v>862</v>
      </c>
      <c r="B435">
        <v>2011</v>
      </c>
      <c r="C435" t="s">
        <v>86</v>
      </c>
      <c r="D435" t="s">
        <v>524</v>
      </c>
      <c r="E435" s="88">
        <v>45358</v>
      </c>
      <c r="F435" s="176">
        <v>10004961</v>
      </c>
      <c r="G435" s="177" t="s">
        <v>86</v>
      </c>
      <c r="H435" t="s">
        <v>815</v>
      </c>
    </row>
    <row r="436" spans="1:8" ht="15">
      <c r="A436" t="s">
        <v>529</v>
      </c>
      <c r="B436">
        <v>2007</v>
      </c>
      <c r="C436" t="s">
        <v>85</v>
      </c>
      <c r="D436" t="s">
        <v>524</v>
      </c>
      <c r="E436" s="88">
        <v>45358</v>
      </c>
      <c r="F436" s="176">
        <v>10004335</v>
      </c>
      <c r="G436" s="177" t="s">
        <v>85</v>
      </c>
      <c r="H436" t="s">
        <v>815</v>
      </c>
    </row>
    <row r="437" spans="1:8" ht="15">
      <c r="A437" t="s">
        <v>530</v>
      </c>
      <c r="B437">
        <v>2005</v>
      </c>
      <c r="C437" t="s">
        <v>86</v>
      </c>
      <c r="D437" t="s">
        <v>524</v>
      </c>
      <c r="E437" s="88">
        <v>45358</v>
      </c>
      <c r="F437" s="176">
        <v>10004332</v>
      </c>
      <c r="G437" s="177" t="s">
        <v>86</v>
      </c>
      <c r="H437" t="s">
        <v>815</v>
      </c>
    </row>
    <row r="438" spans="1:8" ht="15">
      <c r="A438" t="s">
        <v>531</v>
      </c>
      <c r="B438">
        <v>2006</v>
      </c>
      <c r="C438" t="s">
        <v>85</v>
      </c>
      <c r="D438" t="s">
        <v>524</v>
      </c>
      <c r="E438" s="88">
        <v>45358</v>
      </c>
      <c r="F438" s="176">
        <v>10002920</v>
      </c>
      <c r="G438" s="177" t="s">
        <v>85</v>
      </c>
      <c r="H438" t="s">
        <v>815</v>
      </c>
    </row>
    <row r="439" spans="1:8" ht="15">
      <c r="A439" t="s">
        <v>532</v>
      </c>
      <c r="B439">
        <v>2010</v>
      </c>
      <c r="C439" t="s">
        <v>85</v>
      </c>
      <c r="D439" t="s">
        <v>524</v>
      </c>
      <c r="E439" s="88">
        <v>45358</v>
      </c>
      <c r="F439" s="176">
        <v>10004651</v>
      </c>
      <c r="G439" s="177" t="s">
        <v>85</v>
      </c>
      <c r="H439" t="s">
        <v>815</v>
      </c>
    </row>
    <row r="440" spans="1:8" ht="15">
      <c r="A440" t="s">
        <v>533</v>
      </c>
      <c r="B440">
        <v>2003</v>
      </c>
      <c r="C440" t="s">
        <v>86</v>
      </c>
      <c r="D440" t="s">
        <v>524</v>
      </c>
      <c r="E440" s="88">
        <v>45358</v>
      </c>
      <c r="F440" s="176">
        <v>10003629</v>
      </c>
      <c r="G440" s="177" t="s">
        <v>86</v>
      </c>
      <c r="H440" t="s">
        <v>815</v>
      </c>
    </row>
    <row r="441" spans="1:8" ht="15">
      <c r="A441" t="s">
        <v>534</v>
      </c>
      <c r="B441">
        <v>2003</v>
      </c>
      <c r="C441" t="s">
        <v>85</v>
      </c>
      <c r="D441" t="s">
        <v>524</v>
      </c>
      <c r="E441" s="88">
        <v>45358</v>
      </c>
      <c r="F441" s="176">
        <v>10002369</v>
      </c>
      <c r="G441" s="177" t="s">
        <v>85</v>
      </c>
      <c r="H441" t="s">
        <v>815</v>
      </c>
    </row>
    <row r="442" spans="1:8" ht="15">
      <c r="A442" t="s">
        <v>535</v>
      </c>
      <c r="B442">
        <v>2007</v>
      </c>
      <c r="C442" t="s">
        <v>85</v>
      </c>
      <c r="D442" t="s">
        <v>524</v>
      </c>
      <c r="E442" s="88">
        <v>45358</v>
      </c>
      <c r="F442" s="176">
        <v>10004336</v>
      </c>
      <c r="G442" s="177" t="s">
        <v>85</v>
      </c>
      <c r="H442" t="s">
        <v>815</v>
      </c>
    </row>
    <row r="443" spans="1:8" ht="15">
      <c r="A443" t="s">
        <v>536</v>
      </c>
      <c r="B443">
        <v>2009</v>
      </c>
      <c r="C443" t="s">
        <v>86</v>
      </c>
      <c r="D443" t="s">
        <v>524</v>
      </c>
      <c r="E443" s="88">
        <v>45358</v>
      </c>
      <c r="F443" s="176">
        <v>10004474</v>
      </c>
      <c r="G443" s="177" t="s">
        <v>86</v>
      </c>
      <c r="H443" t="s">
        <v>815</v>
      </c>
    </row>
    <row r="444" spans="1:8" ht="15">
      <c r="A444" t="s">
        <v>537</v>
      </c>
      <c r="B444">
        <v>2009</v>
      </c>
      <c r="C444" t="s">
        <v>85</v>
      </c>
      <c r="D444" t="s">
        <v>524</v>
      </c>
      <c r="E444" s="88">
        <v>45358</v>
      </c>
      <c r="F444" s="176">
        <v>10004706</v>
      </c>
      <c r="G444" s="177" t="s">
        <v>85</v>
      </c>
      <c r="H444" t="s">
        <v>815</v>
      </c>
    </row>
    <row r="445" spans="1:8" ht="15">
      <c r="A445" t="s">
        <v>538</v>
      </c>
      <c r="B445">
        <v>2008</v>
      </c>
      <c r="C445" t="s">
        <v>86</v>
      </c>
      <c r="D445" t="s">
        <v>524</v>
      </c>
      <c r="E445" s="88">
        <v>45358</v>
      </c>
      <c r="F445" s="176">
        <v>10004897</v>
      </c>
      <c r="G445" s="177" t="s">
        <v>86</v>
      </c>
      <c r="H445" t="s">
        <v>815</v>
      </c>
    </row>
    <row r="446" spans="1:8" ht="15">
      <c r="A446" t="s">
        <v>539</v>
      </c>
      <c r="B446">
        <v>2004</v>
      </c>
      <c r="C446" t="s">
        <v>86</v>
      </c>
      <c r="D446" t="s">
        <v>524</v>
      </c>
      <c r="E446" s="88">
        <v>45358</v>
      </c>
      <c r="F446" s="176">
        <v>10002370</v>
      </c>
      <c r="G446" s="177" t="s">
        <v>86</v>
      </c>
      <c r="H446" t="s">
        <v>815</v>
      </c>
    </row>
    <row r="447" spans="1:8" ht="15">
      <c r="A447" t="s">
        <v>540</v>
      </c>
      <c r="B447">
        <v>2005</v>
      </c>
      <c r="C447" t="s">
        <v>85</v>
      </c>
      <c r="D447" t="s">
        <v>524</v>
      </c>
      <c r="E447" s="88">
        <v>45358</v>
      </c>
      <c r="F447" s="176">
        <v>10004326</v>
      </c>
      <c r="G447" s="177" t="s">
        <v>85</v>
      </c>
      <c r="H447" t="s">
        <v>815</v>
      </c>
    </row>
    <row r="448" spans="1:8" ht="15">
      <c r="A448" t="s">
        <v>863</v>
      </c>
      <c r="B448">
        <v>2011</v>
      </c>
      <c r="C448" t="s">
        <v>86</v>
      </c>
      <c r="D448" t="s">
        <v>524</v>
      </c>
      <c r="E448" s="88">
        <v>45358</v>
      </c>
      <c r="F448" s="176">
        <v>10004962</v>
      </c>
      <c r="G448" s="177" t="s">
        <v>86</v>
      </c>
      <c r="H448" t="s">
        <v>815</v>
      </c>
    </row>
    <row r="449" spans="1:8" ht="15">
      <c r="A449" t="s">
        <v>541</v>
      </c>
      <c r="B449">
        <v>2007</v>
      </c>
      <c r="C449" t="s">
        <v>85</v>
      </c>
      <c r="D449" t="s">
        <v>524</v>
      </c>
      <c r="E449" s="88">
        <v>45358</v>
      </c>
      <c r="F449" s="176">
        <v>10003456</v>
      </c>
      <c r="G449" s="177" t="s">
        <v>85</v>
      </c>
      <c r="H449" t="s">
        <v>815</v>
      </c>
    </row>
    <row r="450" spans="1:8" ht="15">
      <c r="A450" t="s">
        <v>542</v>
      </c>
      <c r="B450">
        <v>2008</v>
      </c>
      <c r="C450" t="s">
        <v>85</v>
      </c>
      <c r="D450" t="s">
        <v>524</v>
      </c>
      <c r="E450" s="88">
        <v>45358</v>
      </c>
      <c r="F450" s="176">
        <v>10004660</v>
      </c>
      <c r="G450" s="177" t="s">
        <v>85</v>
      </c>
      <c r="H450" t="s">
        <v>815</v>
      </c>
    </row>
    <row r="451" spans="1:8" ht="15">
      <c r="A451" t="s">
        <v>543</v>
      </c>
      <c r="B451">
        <v>2007</v>
      </c>
      <c r="C451" t="s">
        <v>85</v>
      </c>
      <c r="D451" t="s">
        <v>524</v>
      </c>
      <c r="E451" s="88">
        <v>45358</v>
      </c>
      <c r="F451" s="176">
        <v>10003612</v>
      </c>
      <c r="G451" s="177" t="s">
        <v>85</v>
      </c>
      <c r="H451" t="s">
        <v>815</v>
      </c>
    </row>
    <row r="452" spans="1:8" ht="15">
      <c r="A452" t="s">
        <v>544</v>
      </c>
      <c r="B452">
        <v>2003</v>
      </c>
      <c r="C452" t="s">
        <v>85</v>
      </c>
      <c r="D452" t="s">
        <v>524</v>
      </c>
      <c r="E452" s="88">
        <v>45358</v>
      </c>
      <c r="F452" s="176">
        <v>10002372</v>
      </c>
      <c r="G452" s="177" t="s">
        <v>85</v>
      </c>
      <c r="H452" t="s">
        <v>815</v>
      </c>
    </row>
    <row r="453" spans="1:8" ht="15">
      <c r="A453" t="s">
        <v>545</v>
      </c>
      <c r="B453">
        <v>2007</v>
      </c>
      <c r="C453" t="s">
        <v>85</v>
      </c>
      <c r="D453" t="s">
        <v>524</v>
      </c>
      <c r="E453" s="88">
        <v>45358</v>
      </c>
      <c r="F453" s="176">
        <v>10004282</v>
      </c>
      <c r="G453" s="177" t="s">
        <v>85</v>
      </c>
      <c r="H453" t="s">
        <v>815</v>
      </c>
    </row>
    <row r="454" spans="1:8" ht="15">
      <c r="A454" t="s">
        <v>864</v>
      </c>
      <c r="B454">
        <v>2011</v>
      </c>
      <c r="C454" t="s">
        <v>86</v>
      </c>
      <c r="D454" t="s">
        <v>524</v>
      </c>
      <c r="E454" s="88">
        <v>45358</v>
      </c>
      <c r="F454" s="176">
        <v>10004963</v>
      </c>
      <c r="G454" s="177" t="s">
        <v>86</v>
      </c>
      <c r="H454" t="s">
        <v>815</v>
      </c>
    </row>
    <row r="455" spans="1:8" ht="15">
      <c r="A455" t="s">
        <v>546</v>
      </c>
      <c r="B455">
        <v>2001</v>
      </c>
      <c r="C455" t="s">
        <v>86</v>
      </c>
      <c r="D455" t="s">
        <v>524</v>
      </c>
      <c r="E455" s="88">
        <v>45358</v>
      </c>
      <c r="F455" s="176">
        <v>10000709</v>
      </c>
      <c r="G455" s="177" t="s">
        <v>86</v>
      </c>
      <c r="H455" t="s">
        <v>815</v>
      </c>
    </row>
    <row r="456" spans="1:8" ht="15">
      <c r="A456" t="s">
        <v>865</v>
      </c>
      <c r="B456">
        <v>2007</v>
      </c>
      <c r="C456" t="s">
        <v>86</v>
      </c>
      <c r="D456" t="s">
        <v>548</v>
      </c>
      <c r="E456" s="88">
        <v>45313</v>
      </c>
      <c r="F456" s="176">
        <v>10004951</v>
      </c>
      <c r="G456" s="177" t="s">
        <v>86</v>
      </c>
      <c r="H456" t="s">
        <v>866</v>
      </c>
    </row>
    <row r="457" spans="1:8" ht="15">
      <c r="A457" t="s">
        <v>547</v>
      </c>
      <c r="B457">
        <v>2008</v>
      </c>
      <c r="C457" t="s">
        <v>85</v>
      </c>
      <c r="D457" t="s">
        <v>548</v>
      </c>
      <c r="E457" s="88">
        <v>45358</v>
      </c>
      <c r="F457" s="176">
        <v>10004021</v>
      </c>
      <c r="G457" s="177" t="s">
        <v>85</v>
      </c>
      <c r="H457" t="s">
        <v>866</v>
      </c>
    </row>
    <row r="458" spans="1:8" ht="15">
      <c r="A458" t="s">
        <v>549</v>
      </c>
      <c r="B458">
        <v>2010</v>
      </c>
      <c r="C458" t="s">
        <v>85</v>
      </c>
      <c r="D458" t="s">
        <v>548</v>
      </c>
      <c r="E458" s="88">
        <v>45358</v>
      </c>
      <c r="F458" s="176">
        <v>10004781</v>
      </c>
      <c r="G458" s="177" t="s">
        <v>85</v>
      </c>
      <c r="H458" t="s">
        <v>866</v>
      </c>
    </row>
    <row r="459" spans="1:8" ht="15">
      <c r="A459" t="s">
        <v>867</v>
      </c>
      <c r="B459">
        <v>2007</v>
      </c>
      <c r="C459" t="s">
        <v>86</v>
      </c>
      <c r="D459" t="s">
        <v>548</v>
      </c>
      <c r="E459" s="88">
        <v>45313</v>
      </c>
      <c r="F459" s="176">
        <v>10004952</v>
      </c>
      <c r="G459" s="177" t="s">
        <v>86</v>
      </c>
      <c r="H459" t="s">
        <v>866</v>
      </c>
    </row>
    <row r="460" spans="1:8" ht="15">
      <c r="A460" t="s">
        <v>868</v>
      </c>
      <c r="B460">
        <v>2011</v>
      </c>
      <c r="C460" t="s">
        <v>85</v>
      </c>
      <c r="D460" t="s">
        <v>548</v>
      </c>
      <c r="E460" s="88">
        <v>45313</v>
      </c>
      <c r="F460" s="176">
        <v>10004953</v>
      </c>
      <c r="G460" s="177" t="s">
        <v>85</v>
      </c>
      <c r="H460" t="s">
        <v>866</v>
      </c>
    </row>
    <row r="461" spans="1:8" ht="15">
      <c r="A461" t="s">
        <v>550</v>
      </c>
      <c r="B461">
        <v>1991</v>
      </c>
      <c r="C461" t="s">
        <v>86</v>
      </c>
      <c r="D461" t="s">
        <v>548</v>
      </c>
      <c r="E461" s="88">
        <v>45358</v>
      </c>
      <c r="F461" s="176">
        <v>10004303</v>
      </c>
      <c r="G461" s="177" t="s">
        <v>86</v>
      </c>
      <c r="H461" t="s">
        <v>866</v>
      </c>
    </row>
    <row r="462" spans="1:8" ht="15">
      <c r="A462" t="s">
        <v>551</v>
      </c>
      <c r="B462">
        <v>2006</v>
      </c>
      <c r="C462" t="s">
        <v>85</v>
      </c>
      <c r="D462" t="s">
        <v>548</v>
      </c>
      <c r="E462" s="88">
        <v>45358</v>
      </c>
      <c r="F462" s="176">
        <v>10003034</v>
      </c>
      <c r="G462" s="177" t="s">
        <v>85</v>
      </c>
      <c r="H462" t="s">
        <v>866</v>
      </c>
    </row>
    <row r="463" spans="1:8" ht="15">
      <c r="A463" t="s">
        <v>869</v>
      </c>
      <c r="B463">
        <v>2011</v>
      </c>
      <c r="C463" t="s">
        <v>85</v>
      </c>
      <c r="D463" t="s">
        <v>548</v>
      </c>
      <c r="E463" s="88">
        <v>45313</v>
      </c>
      <c r="F463" s="176">
        <v>10004954</v>
      </c>
      <c r="G463" s="177" t="s">
        <v>85</v>
      </c>
      <c r="H463" t="s">
        <v>866</v>
      </c>
    </row>
    <row r="464" spans="1:8" ht="15">
      <c r="A464" t="s">
        <v>552</v>
      </c>
      <c r="B464">
        <v>2010</v>
      </c>
      <c r="C464" t="s">
        <v>85</v>
      </c>
      <c r="D464" t="s">
        <v>548</v>
      </c>
      <c r="E464" s="88">
        <v>45358</v>
      </c>
      <c r="F464" s="176">
        <v>10004848</v>
      </c>
      <c r="G464" s="177" t="s">
        <v>85</v>
      </c>
      <c r="H464" t="s">
        <v>866</v>
      </c>
    </row>
    <row r="465" spans="1:8" ht="15">
      <c r="A465" t="s">
        <v>553</v>
      </c>
      <c r="B465">
        <v>2007</v>
      </c>
      <c r="C465" t="s">
        <v>85</v>
      </c>
      <c r="D465" t="s">
        <v>548</v>
      </c>
      <c r="E465" s="88">
        <v>45358</v>
      </c>
      <c r="F465" s="176">
        <v>10004400</v>
      </c>
      <c r="G465" s="177" t="s">
        <v>85</v>
      </c>
      <c r="H465" t="s">
        <v>866</v>
      </c>
    </row>
    <row r="466" spans="1:8" ht="15">
      <c r="A466" t="s">
        <v>554</v>
      </c>
      <c r="B466">
        <v>2005</v>
      </c>
      <c r="C466" t="s">
        <v>85</v>
      </c>
      <c r="D466" t="s">
        <v>555</v>
      </c>
      <c r="E466" s="88">
        <v>45358</v>
      </c>
      <c r="F466" s="176">
        <v>10004726</v>
      </c>
      <c r="G466" s="177" t="s">
        <v>85</v>
      </c>
      <c r="H466" t="s">
        <v>809</v>
      </c>
    </row>
    <row r="467" spans="1:8" ht="15">
      <c r="A467" t="s">
        <v>870</v>
      </c>
      <c r="B467">
        <v>2010</v>
      </c>
      <c r="C467" t="s">
        <v>86</v>
      </c>
      <c r="D467" t="s">
        <v>555</v>
      </c>
      <c r="E467" s="88">
        <v>45358</v>
      </c>
      <c r="F467" s="176">
        <v>10005035</v>
      </c>
      <c r="G467" s="177" t="s">
        <v>86</v>
      </c>
      <c r="H467" t="s">
        <v>809</v>
      </c>
    </row>
    <row r="468" spans="1:8" ht="15">
      <c r="A468" t="s">
        <v>556</v>
      </c>
      <c r="B468">
        <v>2008</v>
      </c>
      <c r="C468" t="s">
        <v>86</v>
      </c>
      <c r="D468" t="s">
        <v>555</v>
      </c>
      <c r="E468" s="88">
        <v>45358</v>
      </c>
      <c r="F468" s="176">
        <v>10004759</v>
      </c>
      <c r="G468" s="177" t="s">
        <v>86</v>
      </c>
      <c r="H468" t="s">
        <v>809</v>
      </c>
    </row>
    <row r="469" spans="1:8" ht="15">
      <c r="A469" t="s">
        <v>557</v>
      </c>
      <c r="B469">
        <v>2009</v>
      </c>
      <c r="C469" t="s">
        <v>85</v>
      </c>
      <c r="D469" t="s">
        <v>555</v>
      </c>
      <c r="E469" s="88">
        <v>45358</v>
      </c>
      <c r="F469" s="176">
        <v>10004417</v>
      </c>
      <c r="G469" s="177" t="s">
        <v>85</v>
      </c>
      <c r="H469" t="s">
        <v>809</v>
      </c>
    </row>
    <row r="470" spans="1:8" ht="15">
      <c r="A470" t="s">
        <v>558</v>
      </c>
      <c r="B470">
        <v>2005</v>
      </c>
      <c r="C470" t="s">
        <v>86</v>
      </c>
      <c r="D470" t="s">
        <v>555</v>
      </c>
      <c r="E470" s="88">
        <v>45358</v>
      </c>
      <c r="F470" s="176">
        <v>10003517</v>
      </c>
      <c r="G470" s="177" t="s">
        <v>86</v>
      </c>
      <c r="H470" t="s">
        <v>809</v>
      </c>
    </row>
    <row r="471" spans="1:8" ht="15">
      <c r="A471" t="s">
        <v>559</v>
      </c>
      <c r="B471">
        <v>2005</v>
      </c>
      <c r="C471" t="s">
        <v>86</v>
      </c>
      <c r="D471" t="s">
        <v>555</v>
      </c>
      <c r="E471" s="88">
        <v>45358</v>
      </c>
      <c r="F471" s="176">
        <v>10004418</v>
      </c>
      <c r="G471" s="177" t="s">
        <v>86</v>
      </c>
      <c r="H471" t="s">
        <v>809</v>
      </c>
    </row>
    <row r="472" spans="1:8" ht="15">
      <c r="A472" t="s">
        <v>560</v>
      </c>
      <c r="B472">
        <v>2007</v>
      </c>
      <c r="C472" t="s">
        <v>85</v>
      </c>
      <c r="D472" t="s">
        <v>555</v>
      </c>
      <c r="E472" s="88">
        <v>45358</v>
      </c>
      <c r="F472" s="176">
        <v>10004727</v>
      </c>
      <c r="G472" s="177" t="s">
        <v>85</v>
      </c>
      <c r="H472" t="s">
        <v>809</v>
      </c>
    </row>
    <row r="473" spans="1:8" ht="15">
      <c r="A473" t="s">
        <v>561</v>
      </c>
      <c r="B473">
        <v>2006</v>
      </c>
      <c r="C473" t="s">
        <v>85</v>
      </c>
      <c r="D473" t="s">
        <v>555</v>
      </c>
      <c r="E473" s="88">
        <v>45358</v>
      </c>
      <c r="F473" s="176">
        <v>10004728</v>
      </c>
      <c r="G473" s="177" t="s">
        <v>85</v>
      </c>
      <c r="H473" t="s">
        <v>809</v>
      </c>
    </row>
    <row r="474" spans="1:8" ht="15">
      <c r="A474" t="s">
        <v>562</v>
      </c>
      <c r="B474">
        <v>2006</v>
      </c>
      <c r="C474" t="s">
        <v>86</v>
      </c>
      <c r="D474" t="s">
        <v>563</v>
      </c>
      <c r="E474" s="88">
        <v>45351</v>
      </c>
      <c r="F474" s="176">
        <v>10003048</v>
      </c>
      <c r="G474" s="177" t="s">
        <v>86</v>
      </c>
      <c r="H474" t="s">
        <v>830</v>
      </c>
    </row>
    <row r="475" spans="1:8" ht="15">
      <c r="A475" t="s">
        <v>564</v>
      </c>
      <c r="B475">
        <v>2010</v>
      </c>
      <c r="C475" t="s">
        <v>85</v>
      </c>
      <c r="D475" t="s">
        <v>563</v>
      </c>
      <c r="E475" s="88">
        <v>45351</v>
      </c>
      <c r="F475" s="176">
        <v>10004643</v>
      </c>
      <c r="G475" s="177" t="s">
        <v>85</v>
      </c>
      <c r="H475" t="s">
        <v>830</v>
      </c>
    </row>
    <row r="476" spans="1:8" ht="15">
      <c r="A476" t="s">
        <v>565</v>
      </c>
      <c r="B476">
        <v>2009</v>
      </c>
      <c r="C476" t="s">
        <v>85</v>
      </c>
      <c r="D476" t="s">
        <v>563</v>
      </c>
      <c r="E476" s="88">
        <v>45351</v>
      </c>
      <c r="F476" s="176">
        <v>10004653</v>
      </c>
      <c r="G476" s="177" t="s">
        <v>85</v>
      </c>
      <c r="H476" t="s">
        <v>830</v>
      </c>
    </row>
    <row r="477" spans="1:8" ht="15">
      <c r="A477" t="s">
        <v>566</v>
      </c>
      <c r="B477">
        <v>2004</v>
      </c>
      <c r="C477" t="s">
        <v>85</v>
      </c>
      <c r="D477" t="s">
        <v>563</v>
      </c>
      <c r="E477" s="88">
        <v>45351</v>
      </c>
      <c r="F477" s="176">
        <v>10004079</v>
      </c>
      <c r="G477" s="177" t="s">
        <v>85</v>
      </c>
      <c r="H477" t="s">
        <v>830</v>
      </c>
    </row>
    <row r="478" spans="1:8" ht="15">
      <c r="A478" t="s">
        <v>567</v>
      </c>
      <c r="B478">
        <v>2005</v>
      </c>
      <c r="C478" t="s">
        <v>86</v>
      </c>
      <c r="D478" t="s">
        <v>563</v>
      </c>
      <c r="E478" s="88">
        <v>45351</v>
      </c>
      <c r="F478" s="176">
        <v>10003049</v>
      </c>
      <c r="G478" s="177" t="s">
        <v>86</v>
      </c>
      <c r="H478" t="s">
        <v>830</v>
      </c>
    </row>
    <row r="479" spans="1:8" ht="15">
      <c r="A479" t="s">
        <v>568</v>
      </c>
      <c r="B479">
        <v>2011</v>
      </c>
      <c r="C479" t="s">
        <v>86</v>
      </c>
      <c r="D479" t="s">
        <v>563</v>
      </c>
      <c r="E479" s="88">
        <v>45306</v>
      </c>
      <c r="F479" s="176">
        <v>10004948</v>
      </c>
      <c r="G479" s="177" t="s">
        <v>86</v>
      </c>
      <c r="H479" t="s">
        <v>830</v>
      </c>
    </row>
    <row r="480" spans="1:8" ht="15">
      <c r="A480" t="s">
        <v>569</v>
      </c>
      <c r="B480">
        <v>2008</v>
      </c>
      <c r="C480" t="s">
        <v>85</v>
      </c>
      <c r="D480" t="s">
        <v>563</v>
      </c>
      <c r="E480" s="88">
        <v>45351</v>
      </c>
      <c r="F480" s="176">
        <v>10004081</v>
      </c>
      <c r="G480" s="177" t="s">
        <v>85</v>
      </c>
      <c r="H480" t="s">
        <v>830</v>
      </c>
    </row>
    <row r="481" spans="1:8" ht="15">
      <c r="A481" t="s">
        <v>871</v>
      </c>
      <c r="B481">
        <v>2010</v>
      </c>
      <c r="C481" t="s">
        <v>85</v>
      </c>
      <c r="D481" t="s">
        <v>572</v>
      </c>
      <c r="E481" s="88">
        <v>45357</v>
      </c>
      <c r="F481" s="176">
        <v>10005029</v>
      </c>
      <c r="G481" s="177" t="s">
        <v>85</v>
      </c>
      <c r="H481" t="s">
        <v>860</v>
      </c>
    </row>
    <row r="482" spans="1:8" ht="15">
      <c r="A482" t="s">
        <v>872</v>
      </c>
      <c r="B482">
        <v>2011</v>
      </c>
      <c r="C482" t="s">
        <v>85</v>
      </c>
      <c r="D482" t="s">
        <v>572</v>
      </c>
      <c r="E482" s="88">
        <v>45357</v>
      </c>
      <c r="F482" s="176">
        <v>10005030</v>
      </c>
      <c r="G482" s="177" t="s">
        <v>85</v>
      </c>
      <c r="H482" t="s">
        <v>860</v>
      </c>
    </row>
    <row r="483" spans="1:8" ht="15">
      <c r="A483" t="s">
        <v>571</v>
      </c>
      <c r="B483">
        <v>2005</v>
      </c>
      <c r="C483" t="s">
        <v>86</v>
      </c>
      <c r="D483" t="s">
        <v>572</v>
      </c>
      <c r="E483" s="88">
        <v>45357</v>
      </c>
      <c r="F483" s="176">
        <v>10004407</v>
      </c>
      <c r="G483" s="177" t="s">
        <v>86</v>
      </c>
      <c r="H483" t="s">
        <v>860</v>
      </c>
    </row>
    <row r="484" spans="1:8" ht="15">
      <c r="A484" t="s">
        <v>573</v>
      </c>
      <c r="B484">
        <v>2010</v>
      </c>
      <c r="C484" t="s">
        <v>85</v>
      </c>
      <c r="D484" t="s">
        <v>572</v>
      </c>
      <c r="E484" s="88">
        <v>45357</v>
      </c>
      <c r="F484" s="176">
        <v>10004745</v>
      </c>
      <c r="G484" s="177" t="s">
        <v>85</v>
      </c>
      <c r="H484" t="s">
        <v>860</v>
      </c>
    </row>
    <row r="485" spans="1:8" ht="15">
      <c r="A485" t="s">
        <v>873</v>
      </c>
      <c r="B485">
        <v>2011</v>
      </c>
      <c r="C485" t="s">
        <v>86</v>
      </c>
      <c r="D485" t="s">
        <v>572</v>
      </c>
      <c r="E485" s="88">
        <v>45357</v>
      </c>
      <c r="F485" s="176">
        <v>10005031</v>
      </c>
      <c r="G485" s="177" t="s">
        <v>86</v>
      </c>
      <c r="H485" t="s">
        <v>860</v>
      </c>
    </row>
    <row r="486" spans="1:8" ht="15">
      <c r="A486" t="s">
        <v>575</v>
      </c>
      <c r="B486">
        <v>1986</v>
      </c>
      <c r="C486" t="s">
        <v>85</v>
      </c>
      <c r="D486" t="s">
        <v>574</v>
      </c>
      <c r="E486" s="88">
        <v>45355</v>
      </c>
      <c r="F486" s="176">
        <v>10000302</v>
      </c>
      <c r="G486" s="177" t="s">
        <v>85</v>
      </c>
      <c r="H486" t="s">
        <v>828</v>
      </c>
    </row>
    <row r="487" spans="1:8" ht="15">
      <c r="A487" t="s">
        <v>576</v>
      </c>
      <c r="B487">
        <v>2006</v>
      </c>
      <c r="C487" t="s">
        <v>85</v>
      </c>
      <c r="D487" t="s">
        <v>574</v>
      </c>
      <c r="E487" s="88">
        <v>45356</v>
      </c>
      <c r="F487" s="176">
        <v>10002975</v>
      </c>
      <c r="G487" s="177" t="s">
        <v>85</v>
      </c>
      <c r="H487" t="s">
        <v>828</v>
      </c>
    </row>
    <row r="488" spans="1:8" ht="15">
      <c r="A488" t="s">
        <v>577</v>
      </c>
      <c r="B488">
        <v>2002</v>
      </c>
      <c r="C488" t="s">
        <v>86</v>
      </c>
      <c r="D488" t="s">
        <v>574</v>
      </c>
      <c r="E488" s="88">
        <v>45355</v>
      </c>
      <c r="F488" s="176">
        <v>10002749</v>
      </c>
      <c r="G488" s="177" t="s">
        <v>86</v>
      </c>
      <c r="H488" t="s">
        <v>828</v>
      </c>
    </row>
    <row r="489" spans="1:8" ht="15">
      <c r="A489" t="s">
        <v>578</v>
      </c>
      <c r="B489">
        <v>1997</v>
      </c>
      <c r="C489" t="s">
        <v>86</v>
      </c>
      <c r="D489" t="s">
        <v>574</v>
      </c>
      <c r="E489" s="88">
        <v>45355</v>
      </c>
      <c r="F489" s="176">
        <v>10000305</v>
      </c>
      <c r="G489" s="177" t="s">
        <v>86</v>
      </c>
      <c r="H489" t="s">
        <v>828</v>
      </c>
    </row>
    <row r="490" spans="1:8" ht="15">
      <c r="A490" t="s">
        <v>579</v>
      </c>
      <c r="B490">
        <v>2004</v>
      </c>
      <c r="C490" t="s">
        <v>86</v>
      </c>
      <c r="D490" t="s">
        <v>574</v>
      </c>
      <c r="E490" s="88">
        <v>45355</v>
      </c>
      <c r="F490" s="176">
        <v>10004837</v>
      </c>
      <c r="G490" s="177" t="s">
        <v>86</v>
      </c>
      <c r="H490" t="s">
        <v>828</v>
      </c>
    </row>
    <row r="491" spans="1:8" ht="15">
      <c r="A491" t="s">
        <v>580</v>
      </c>
      <c r="B491">
        <v>1988</v>
      </c>
      <c r="C491" t="s">
        <v>86</v>
      </c>
      <c r="D491" t="s">
        <v>574</v>
      </c>
      <c r="E491" s="88">
        <v>45355</v>
      </c>
      <c r="F491" s="176">
        <v>10000310</v>
      </c>
      <c r="G491" s="177" t="s">
        <v>86</v>
      </c>
      <c r="H491" t="s">
        <v>828</v>
      </c>
    </row>
    <row r="492" spans="1:8" ht="15">
      <c r="A492" t="s">
        <v>581</v>
      </c>
      <c r="B492">
        <v>1994</v>
      </c>
      <c r="C492" t="s">
        <v>85</v>
      </c>
      <c r="D492" t="s">
        <v>574</v>
      </c>
      <c r="E492" s="88">
        <v>45355</v>
      </c>
      <c r="F492" s="176">
        <v>10000311</v>
      </c>
      <c r="G492" s="177" t="s">
        <v>85</v>
      </c>
      <c r="H492" t="s">
        <v>828</v>
      </c>
    </row>
    <row r="493" spans="1:8" ht="15">
      <c r="A493" t="s">
        <v>582</v>
      </c>
      <c r="B493">
        <v>1989</v>
      </c>
      <c r="C493" t="s">
        <v>86</v>
      </c>
      <c r="D493" t="s">
        <v>574</v>
      </c>
      <c r="E493" s="88">
        <v>45355</v>
      </c>
      <c r="F493" s="176">
        <v>10004533</v>
      </c>
      <c r="G493" s="177" t="s">
        <v>86</v>
      </c>
      <c r="H493" t="s">
        <v>828</v>
      </c>
    </row>
    <row r="494" spans="1:8" ht="15">
      <c r="A494" t="s">
        <v>874</v>
      </c>
      <c r="B494">
        <v>2011</v>
      </c>
      <c r="C494" t="s">
        <v>86</v>
      </c>
      <c r="D494" t="s">
        <v>574</v>
      </c>
      <c r="E494" s="88">
        <v>45355</v>
      </c>
      <c r="F494" s="176">
        <v>10004964</v>
      </c>
      <c r="G494" s="177" t="s">
        <v>86</v>
      </c>
      <c r="H494" t="s">
        <v>828</v>
      </c>
    </row>
    <row r="495" spans="1:8" ht="15">
      <c r="A495" t="s">
        <v>583</v>
      </c>
      <c r="B495">
        <v>1998</v>
      </c>
      <c r="C495" t="s">
        <v>85</v>
      </c>
      <c r="D495" t="s">
        <v>584</v>
      </c>
      <c r="E495" s="88">
        <v>45351</v>
      </c>
      <c r="F495" s="176">
        <v>10000435</v>
      </c>
      <c r="G495" s="177" t="s">
        <v>85</v>
      </c>
      <c r="H495" t="s">
        <v>811</v>
      </c>
    </row>
    <row r="496" spans="1:8" ht="15">
      <c r="A496" t="s">
        <v>875</v>
      </c>
      <c r="B496">
        <v>2011</v>
      </c>
      <c r="C496" t="s">
        <v>85</v>
      </c>
      <c r="D496" t="s">
        <v>584</v>
      </c>
      <c r="E496" s="88">
        <v>45358</v>
      </c>
      <c r="F496" s="176">
        <v>10005036</v>
      </c>
      <c r="G496" s="177" t="s">
        <v>85</v>
      </c>
      <c r="H496" t="s">
        <v>811</v>
      </c>
    </row>
    <row r="497" spans="1:8" ht="15">
      <c r="A497" t="s">
        <v>585</v>
      </c>
      <c r="B497">
        <v>2002</v>
      </c>
      <c r="C497" t="s">
        <v>86</v>
      </c>
      <c r="D497" t="s">
        <v>584</v>
      </c>
      <c r="E497" s="88">
        <v>45351</v>
      </c>
      <c r="F497" s="176">
        <v>10003422</v>
      </c>
      <c r="G497" s="177" t="s">
        <v>86</v>
      </c>
      <c r="H497" t="s">
        <v>811</v>
      </c>
    </row>
    <row r="498" spans="1:8" ht="15">
      <c r="A498" t="s">
        <v>586</v>
      </c>
      <c r="B498">
        <v>2009</v>
      </c>
      <c r="C498" t="s">
        <v>86</v>
      </c>
      <c r="D498" t="s">
        <v>584</v>
      </c>
      <c r="E498" s="88">
        <v>45351</v>
      </c>
      <c r="F498" s="176">
        <v>10004355</v>
      </c>
      <c r="G498" s="177" t="s">
        <v>86</v>
      </c>
      <c r="H498" t="s">
        <v>811</v>
      </c>
    </row>
    <row r="499" spans="1:8" ht="15">
      <c r="A499" t="s">
        <v>587</v>
      </c>
      <c r="B499">
        <v>2006</v>
      </c>
      <c r="C499" t="s">
        <v>86</v>
      </c>
      <c r="D499" t="s">
        <v>584</v>
      </c>
      <c r="E499" s="88">
        <v>45351</v>
      </c>
      <c r="F499" s="176">
        <v>10002962</v>
      </c>
      <c r="G499" s="177" t="s">
        <v>86</v>
      </c>
      <c r="H499" t="s">
        <v>811</v>
      </c>
    </row>
    <row r="500" spans="1:8" ht="15">
      <c r="A500" t="s">
        <v>588</v>
      </c>
      <c r="B500">
        <v>1987</v>
      </c>
      <c r="C500" t="s">
        <v>85</v>
      </c>
      <c r="D500" t="s">
        <v>584</v>
      </c>
      <c r="E500" s="88">
        <v>45351</v>
      </c>
      <c r="F500" s="176">
        <v>10003466</v>
      </c>
      <c r="G500" s="177" t="s">
        <v>85</v>
      </c>
      <c r="H500" t="s">
        <v>811</v>
      </c>
    </row>
    <row r="501" spans="1:8" ht="15">
      <c r="A501" t="s">
        <v>589</v>
      </c>
      <c r="B501">
        <v>2005</v>
      </c>
      <c r="C501" t="s">
        <v>86</v>
      </c>
      <c r="D501" t="s">
        <v>584</v>
      </c>
      <c r="E501" s="88">
        <v>45351</v>
      </c>
      <c r="F501" s="176">
        <v>10002681</v>
      </c>
      <c r="G501" s="177" t="s">
        <v>86</v>
      </c>
      <c r="H501" t="s">
        <v>811</v>
      </c>
    </row>
    <row r="502" spans="1:8" ht="15">
      <c r="A502" t="s">
        <v>590</v>
      </c>
      <c r="B502">
        <v>2006</v>
      </c>
      <c r="C502" t="s">
        <v>86</v>
      </c>
      <c r="D502" t="s">
        <v>584</v>
      </c>
      <c r="E502" s="88">
        <v>45351</v>
      </c>
      <c r="F502" s="176">
        <v>10002963</v>
      </c>
      <c r="G502" s="177" t="s">
        <v>86</v>
      </c>
      <c r="H502" t="s">
        <v>811</v>
      </c>
    </row>
    <row r="503" spans="1:8" ht="15">
      <c r="A503" t="s">
        <v>591</v>
      </c>
      <c r="B503">
        <v>2008</v>
      </c>
      <c r="C503" t="s">
        <v>86</v>
      </c>
      <c r="D503" t="s">
        <v>584</v>
      </c>
      <c r="E503" s="88">
        <v>45351</v>
      </c>
      <c r="F503" s="176">
        <v>10004018</v>
      </c>
      <c r="G503" s="177" t="s">
        <v>86</v>
      </c>
      <c r="H503" t="s">
        <v>811</v>
      </c>
    </row>
    <row r="504" spans="1:8" ht="15">
      <c r="A504" t="s">
        <v>592</v>
      </c>
      <c r="B504">
        <v>2003</v>
      </c>
      <c r="C504" t="s">
        <v>85</v>
      </c>
      <c r="D504" t="s">
        <v>584</v>
      </c>
      <c r="E504" s="88">
        <v>45351</v>
      </c>
      <c r="F504" s="176">
        <v>10001760</v>
      </c>
      <c r="G504" s="177" t="s">
        <v>85</v>
      </c>
      <c r="H504" t="s">
        <v>811</v>
      </c>
    </row>
    <row r="505" spans="1:8" ht="15">
      <c r="A505" t="s">
        <v>593</v>
      </c>
      <c r="B505">
        <v>2001</v>
      </c>
      <c r="C505" t="s">
        <v>86</v>
      </c>
      <c r="D505" t="s">
        <v>584</v>
      </c>
      <c r="E505" s="88">
        <v>45351</v>
      </c>
      <c r="F505" s="176">
        <v>10001238</v>
      </c>
      <c r="G505" s="177" t="s">
        <v>86</v>
      </c>
      <c r="H505" t="s">
        <v>811</v>
      </c>
    </row>
    <row r="506" spans="1:8" ht="15">
      <c r="A506" t="s">
        <v>595</v>
      </c>
      <c r="B506">
        <v>2008</v>
      </c>
      <c r="C506" t="s">
        <v>86</v>
      </c>
      <c r="D506" t="s">
        <v>594</v>
      </c>
      <c r="E506" s="88">
        <v>45351</v>
      </c>
      <c r="F506" s="176">
        <v>10004444</v>
      </c>
      <c r="G506" s="177" t="s">
        <v>86</v>
      </c>
      <c r="H506" t="s">
        <v>866</v>
      </c>
    </row>
    <row r="507" spans="1:8" ht="15">
      <c r="A507" t="s">
        <v>596</v>
      </c>
      <c r="B507">
        <v>2008</v>
      </c>
      <c r="C507" t="s">
        <v>85</v>
      </c>
      <c r="D507" t="s">
        <v>594</v>
      </c>
      <c r="E507" s="88">
        <v>45351</v>
      </c>
      <c r="F507" s="176">
        <v>10004354</v>
      </c>
      <c r="G507" s="177" t="s">
        <v>85</v>
      </c>
      <c r="H507" t="s">
        <v>866</v>
      </c>
    </row>
    <row r="508" spans="1:8" ht="15">
      <c r="A508" t="s">
        <v>597</v>
      </c>
      <c r="B508">
        <v>2001</v>
      </c>
      <c r="C508" t="s">
        <v>86</v>
      </c>
      <c r="D508" t="s">
        <v>594</v>
      </c>
      <c r="E508" s="88">
        <v>45351</v>
      </c>
      <c r="F508" s="176">
        <v>10004821</v>
      </c>
      <c r="G508" s="177" t="s">
        <v>86</v>
      </c>
      <c r="H508" t="s">
        <v>866</v>
      </c>
    </row>
    <row r="509" spans="1:8" ht="15">
      <c r="A509" t="s">
        <v>876</v>
      </c>
      <c r="B509">
        <v>1984</v>
      </c>
      <c r="C509" t="s">
        <v>86</v>
      </c>
      <c r="D509" t="s">
        <v>594</v>
      </c>
      <c r="E509" s="88">
        <v>45350</v>
      </c>
      <c r="F509" s="176">
        <v>10005003</v>
      </c>
      <c r="G509" s="177" t="s">
        <v>86</v>
      </c>
      <c r="H509" t="s">
        <v>866</v>
      </c>
    </row>
    <row r="510" spans="1:8" ht="15">
      <c r="A510" t="s">
        <v>877</v>
      </c>
      <c r="B510">
        <v>2011</v>
      </c>
      <c r="C510" t="s">
        <v>85</v>
      </c>
      <c r="D510" t="s">
        <v>594</v>
      </c>
      <c r="E510" s="88">
        <v>45328</v>
      </c>
      <c r="F510" s="176">
        <v>10004977</v>
      </c>
      <c r="G510" s="177" t="s">
        <v>85</v>
      </c>
      <c r="H510" t="s">
        <v>866</v>
      </c>
    </row>
    <row r="511" spans="1:8" ht="15">
      <c r="A511" t="s">
        <v>598</v>
      </c>
      <c r="B511">
        <v>2006</v>
      </c>
      <c r="C511" t="s">
        <v>86</v>
      </c>
      <c r="D511" t="s">
        <v>594</v>
      </c>
      <c r="E511" s="88">
        <v>45351</v>
      </c>
      <c r="F511" s="176">
        <v>10003583</v>
      </c>
      <c r="G511" s="177" t="s">
        <v>86</v>
      </c>
      <c r="H511" t="s">
        <v>866</v>
      </c>
    </row>
    <row r="512" spans="1:8" ht="15">
      <c r="A512" t="s">
        <v>599</v>
      </c>
      <c r="B512">
        <v>2008</v>
      </c>
      <c r="C512" t="s">
        <v>85</v>
      </c>
      <c r="D512" t="s">
        <v>594</v>
      </c>
      <c r="E512" s="88">
        <v>45351</v>
      </c>
      <c r="F512" s="176">
        <v>10004637</v>
      </c>
      <c r="G512" s="177" t="s">
        <v>85</v>
      </c>
      <c r="H512" t="s">
        <v>866</v>
      </c>
    </row>
    <row r="513" spans="1:8" ht="15">
      <c r="A513" t="s">
        <v>600</v>
      </c>
      <c r="B513">
        <v>2004</v>
      </c>
      <c r="C513" t="s">
        <v>86</v>
      </c>
      <c r="D513" t="s">
        <v>594</v>
      </c>
      <c r="E513" s="88">
        <v>45351</v>
      </c>
      <c r="F513" s="176">
        <v>10002191</v>
      </c>
      <c r="G513" s="177" t="s">
        <v>86</v>
      </c>
      <c r="H513" t="s">
        <v>866</v>
      </c>
    </row>
    <row r="514" spans="1:8" ht="15">
      <c r="A514" t="s">
        <v>878</v>
      </c>
      <c r="B514">
        <v>2010</v>
      </c>
      <c r="C514" t="s">
        <v>86</v>
      </c>
      <c r="D514" t="s">
        <v>594</v>
      </c>
      <c r="E514" s="88">
        <v>45328</v>
      </c>
      <c r="F514" s="176">
        <v>10004978</v>
      </c>
      <c r="G514" s="177" t="s">
        <v>86</v>
      </c>
      <c r="H514" t="s">
        <v>866</v>
      </c>
    </row>
    <row r="515" spans="1:8" ht="15">
      <c r="A515" t="s">
        <v>601</v>
      </c>
      <c r="B515">
        <v>2009</v>
      </c>
      <c r="C515" t="s">
        <v>85</v>
      </c>
      <c r="D515" t="s">
        <v>594</v>
      </c>
      <c r="E515" s="88">
        <v>45351</v>
      </c>
      <c r="F515" s="176">
        <v>10004638</v>
      </c>
      <c r="G515" s="177" t="s">
        <v>85</v>
      </c>
      <c r="H515" t="s">
        <v>866</v>
      </c>
    </row>
    <row r="516" spans="1:8" ht="15">
      <c r="A516" t="s">
        <v>602</v>
      </c>
      <c r="B516">
        <v>2007</v>
      </c>
      <c r="C516" t="s">
        <v>85</v>
      </c>
      <c r="D516" t="s">
        <v>594</v>
      </c>
      <c r="E516" s="88">
        <v>45351</v>
      </c>
      <c r="F516" s="176">
        <v>10004268</v>
      </c>
      <c r="G516" s="177" t="s">
        <v>85</v>
      </c>
      <c r="H516" t="s">
        <v>866</v>
      </c>
    </row>
    <row r="517" spans="1:8" ht="15">
      <c r="A517" t="s">
        <v>603</v>
      </c>
      <c r="B517">
        <v>2010</v>
      </c>
      <c r="C517" t="s">
        <v>85</v>
      </c>
      <c r="D517" t="s">
        <v>594</v>
      </c>
      <c r="E517" s="88">
        <v>45351</v>
      </c>
      <c r="F517" s="176">
        <v>10004639</v>
      </c>
      <c r="G517" s="177" t="s">
        <v>85</v>
      </c>
      <c r="H517" t="s">
        <v>866</v>
      </c>
    </row>
    <row r="518" spans="1:8" ht="15">
      <c r="A518" t="s">
        <v>604</v>
      </c>
      <c r="B518">
        <v>2006</v>
      </c>
      <c r="C518" t="s">
        <v>86</v>
      </c>
      <c r="D518" t="s">
        <v>594</v>
      </c>
      <c r="E518" s="88">
        <v>45351</v>
      </c>
      <c r="F518" s="176">
        <v>10004136</v>
      </c>
      <c r="G518" s="177" t="s">
        <v>86</v>
      </c>
      <c r="H518" t="s">
        <v>866</v>
      </c>
    </row>
    <row r="519" spans="1:8" ht="15">
      <c r="A519" t="s">
        <v>605</v>
      </c>
      <c r="B519">
        <v>1987</v>
      </c>
      <c r="C519" t="s">
        <v>85</v>
      </c>
      <c r="D519" t="s">
        <v>594</v>
      </c>
      <c r="E519" s="88">
        <v>45351</v>
      </c>
      <c r="F519" s="176">
        <v>10000519</v>
      </c>
      <c r="G519" s="177" t="s">
        <v>85</v>
      </c>
      <c r="H519" t="s">
        <v>866</v>
      </c>
    </row>
    <row r="520" spans="1:8" ht="15">
      <c r="A520" t="s">
        <v>879</v>
      </c>
      <c r="B520">
        <v>2011</v>
      </c>
      <c r="C520" t="s">
        <v>86</v>
      </c>
      <c r="D520" t="s">
        <v>594</v>
      </c>
      <c r="E520" s="88">
        <v>45328</v>
      </c>
      <c r="F520" s="176">
        <v>10004980</v>
      </c>
      <c r="G520" s="177" t="s">
        <v>86</v>
      </c>
      <c r="H520" t="s">
        <v>866</v>
      </c>
    </row>
    <row r="521" spans="1:8" ht="15">
      <c r="A521" t="s">
        <v>606</v>
      </c>
      <c r="B521">
        <v>2008</v>
      </c>
      <c r="C521" t="s">
        <v>85</v>
      </c>
      <c r="D521" t="s">
        <v>594</v>
      </c>
      <c r="E521" s="88">
        <v>45351</v>
      </c>
      <c r="F521" s="176">
        <v>10004161</v>
      </c>
      <c r="G521" s="177" t="s">
        <v>85</v>
      </c>
      <c r="H521" t="s">
        <v>866</v>
      </c>
    </row>
    <row r="522" spans="1:8" ht="15">
      <c r="A522" t="s">
        <v>607</v>
      </c>
      <c r="B522">
        <v>2001</v>
      </c>
      <c r="C522" t="s">
        <v>85</v>
      </c>
      <c r="D522" t="s">
        <v>594</v>
      </c>
      <c r="E522" s="88">
        <v>45351</v>
      </c>
      <c r="F522" s="176">
        <v>10001850</v>
      </c>
      <c r="G522" s="177" t="s">
        <v>85</v>
      </c>
      <c r="H522" t="s">
        <v>866</v>
      </c>
    </row>
    <row r="523" spans="1:8" ht="15">
      <c r="A523" t="s">
        <v>608</v>
      </c>
      <c r="B523">
        <v>2005</v>
      </c>
      <c r="C523" t="s">
        <v>85</v>
      </c>
      <c r="D523" t="s">
        <v>594</v>
      </c>
      <c r="E523" s="88">
        <v>45356</v>
      </c>
      <c r="F523" s="176">
        <v>10002623</v>
      </c>
      <c r="G523" s="177" t="s">
        <v>85</v>
      </c>
      <c r="H523" t="s">
        <v>866</v>
      </c>
    </row>
    <row r="524" spans="1:8" ht="15">
      <c r="A524" t="s">
        <v>609</v>
      </c>
      <c r="B524">
        <v>2008</v>
      </c>
      <c r="C524" t="s">
        <v>85</v>
      </c>
      <c r="D524" t="s">
        <v>610</v>
      </c>
      <c r="E524" s="88">
        <v>45357</v>
      </c>
      <c r="F524" s="176">
        <v>10003886</v>
      </c>
      <c r="G524" s="177" t="s">
        <v>85</v>
      </c>
      <c r="H524" t="s">
        <v>809</v>
      </c>
    </row>
    <row r="525" spans="1:8" ht="15">
      <c r="A525" t="s">
        <v>611</v>
      </c>
      <c r="B525">
        <v>2001</v>
      </c>
      <c r="C525" t="s">
        <v>85</v>
      </c>
      <c r="D525" t="s">
        <v>610</v>
      </c>
      <c r="E525" s="88">
        <v>45357</v>
      </c>
      <c r="F525" s="176">
        <v>10001299</v>
      </c>
      <c r="G525" s="177" t="s">
        <v>85</v>
      </c>
      <c r="H525" t="s">
        <v>809</v>
      </c>
    </row>
    <row r="526" spans="1:8" ht="15">
      <c r="A526" t="s">
        <v>612</v>
      </c>
      <c r="B526">
        <v>2007</v>
      </c>
      <c r="C526" t="s">
        <v>85</v>
      </c>
      <c r="D526" t="s">
        <v>610</v>
      </c>
      <c r="E526" s="88">
        <v>45357</v>
      </c>
      <c r="F526" s="176">
        <v>10003521</v>
      </c>
      <c r="G526" s="177" t="s">
        <v>85</v>
      </c>
      <c r="H526" t="s">
        <v>809</v>
      </c>
    </row>
    <row r="527" spans="1:8" ht="15">
      <c r="A527" t="s">
        <v>613</v>
      </c>
      <c r="B527">
        <v>2008</v>
      </c>
      <c r="C527" t="s">
        <v>85</v>
      </c>
      <c r="D527" t="s">
        <v>610</v>
      </c>
      <c r="E527" s="88">
        <v>45357</v>
      </c>
      <c r="F527" s="176">
        <v>10004583</v>
      </c>
      <c r="G527" s="177" t="s">
        <v>85</v>
      </c>
      <c r="H527" t="s">
        <v>809</v>
      </c>
    </row>
    <row r="528" spans="1:8" ht="15">
      <c r="A528" t="s">
        <v>614</v>
      </c>
      <c r="B528">
        <v>2008</v>
      </c>
      <c r="C528" t="s">
        <v>85</v>
      </c>
      <c r="D528" t="s">
        <v>610</v>
      </c>
      <c r="E528" s="88">
        <v>45357</v>
      </c>
      <c r="F528" s="176">
        <v>10004487</v>
      </c>
      <c r="G528" s="177" t="s">
        <v>85</v>
      </c>
      <c r="H528" t="s">
        <v>809</v>
      </c>
    </row>
    <row r="529" spans="1:8" ht="15">
      <c r="A529" t="s">
        <v>615</v>
      </c>
      <c r="B529">
        <v>2007</v>
      </c>
      <c r="C529" t="s">
        <v>85</v>
      </c>
      <c r="D529" t="s">
        <v>610</v>
      </c>
      <c r="E529" s="88">
        <v>45357</v>
      </c>
      <c r="F529" s="176">
        <v>10004488</v>
      </c>
      <c r="G529" s="177" t="s">
        <v>85</v>
      </c>
      <c r="H529" t="s">
        <v>809</v>
      </c>
    </row>
    <row r="530" spans="1:8" ht="15">
      <c r="A530" t="s">
        <v>616</v>
      </c>
      <c r="B530">
        <v>2007</v>
      </c>
      <c r="C530" t="s">
        <v>85</v>
      </c>
      <c r="D530" t="s">
        <v>610</v>
      </c>
      <c r="E530" s="88">
        <v>45357</v>
      </c>
      <c r="F530" s="176">
        <v>10004489</v>
      </c>
      <c r="G530" s="177" t="s">
        <v>85</v>
      </c>
      <c r="H530" t="s">
        <v>809</v>
      </c>
    </row>
    <row r="531" spans="1:8" ht="15">
      <c r="A531" t="s">
        <v>617</v>
      </c>
      <c r="B531">
        <v>1999</v>
      </c>
      <c r="C531" t="s">
        <v>85</v>
      </c>
      <c r="D531" t="s">
        <v>610</v>
      </c>
      <c r="E531" s="88">
        <v>45357</v>
      </c>
      <c r="F531" s="176">
        <v>10000433</v>
      </c>
      <c r="G531" s="177" t="s">
        <v>85</v>
      </c>
      <c r="H531" t="s">
        <v>809</v>
      </c>
    </row>
    <row r="532" spans="1:8" ht="15">
      <c r="A532" t="s">
        <v>618</v>
      </c>
      <c r="B532">
        <v>2003</v>
      </c>
      <c r="C532" t="s">
        <v>85</v>
      </c>
      <c r="D532" t="s">
        <v>619</v>
      </c>
      <c r="E532" s="88">
        <v>45351</v>
      </c>
      <c r="F532" s="176">
        <v>10002898</v>
      </c>
      <c r="G532" s="177" t="s">
        <v>85</v>
      </c>
      <c r="H532" t="s">
        <v>811</v>
      </c>
    </row>
    <row r="533" spans="1:8" ht="15">
      <c r="A533" t="s">
        <v>620</v>
      </c>
      <c r="B533">
        <v>2010</v>
      </c>
      <c r="C533" t="s">
        <v>85</v>
      </c>
      <c r="D533" t="s">
        <v>619</v>
      </c>
      <c r="E533" s="88">
        <v>45351</v>
      </c>
      <c r="F533" s="176">
        <v>10004679</v>
      </c>
      <c r="G533" s="177" t="s">
        <v>85</v>
      </c>
      <c r="H533" t="s">
        <v>811</v>
      </c>
    </row>
    <row r="534" spans="1:8" ht="15">
      <c r="A534" t="s">
        <v>621</v>
      </c>
      <c r="B534">
        <v>2008</v>
      </c>
      <c r="C534" t="s">
        <v>85</v>
      </c>
      <c r="D534" t="s">
        <v>619</v>
      </c>
      <c r="E534" s="88">
        <v>45351</v>
      </c>
      <c r="F534" s="176">
        <v>10004168</v>
      </c>
      <c r="G534" s="177" t="s">
        <v>85</v>
      </c>
      <c r="H534" t="s">
        <v>811</v>
      </c>
    </row>
    <row r="535" spans="1:8" ht="15">
      <c r="A535" t="s">
        <v>622</v>
      </c>
      <c r="B535">
        <v>2001</v>
      </c>
      <c r="C535" t="s">
        <v>85</v>
      </c>
      <c r="D535" t="s">
        <v>619</v>
      </c>
      <c r="E535" s="88">
        <v>45351</v>
      </c>
      <c r="F535" s="176">
        <v>10000271</v>
      </c>
      <c r="G535" s="177" t="s">
        <v>85</v>
      </c>
      <c r="H535" t="s">
        <v>811</v>
      </c>
    </row>
    <row r="536" spans="1:8" ht="15">
      <c r="A536" t="s">
        <v>623</v>
      </c>
      <c r="B536">
        <v>2007</v>
      </c>
      <c r="C536" t="s">
        <v>86</v>
      </c>
      <c r="D536" t="s">
        <v>619</v>
      </c>
      <c r="E536" s="88">
        <v>45351</v>
      </c>
      <c r="F536" s="176">
        <v>10004937</v>
      </c>
      <c r="G536" s="177" t="s">
        <v>86</v>
      </c>
      <c r="H536" t="s">
        <v>811</v>
      </c>
    </row>
    <row r="537" spans="1:8" ht="15">
      <c r="A537" t="s">
        <v>624</v>
      </c>
      <c r="B537">
        <v>2007</v>
      </c>
      <c r="C537" t="s">
        <v>85</v>
      </c>
      <c r="D537" t="s">
        <v>625</v>
      </c>
      <c r="E537" s="88">
        <v>45351</v>
      </c>
      <c r="F537" s="176">
        <v>10004550</v>
      </c>
      <c r="G537" s="177" t="s">
        <v>85</v>
      </c>
      <c r="H537" t="s">
        <v>815</v>
      </c>
    </row>
    <row r="538" spans="1:8" ht="15">
      <c r="A538" t="s">
        <v>626</v>
      </c>
      <c r="B538">
        <v>2008</v>
      </c>
      <c r="C538" t="s">
        <v>85</v>
      </c>
      <c r="D538" t="s">
        <v>625</v>
      </c>
      <c r="E538" s="88">
        <v>45351</v>
      </c>
      <c r="F538" s="176">
        <v>10004650</v>
      </c>
      <c r="G538" s="177" t="s">
        <v>85</v>
      </c>
      <c r="H538" t="s">
        <v>815</v>
      </c>
    </row>
    <row r="539" spans="1:8" ht="15">
      <c r="A539" t="s">
        <v>627</v>
      </c>
      <c r="B539">
        <v>2006</v>
      </c>
      <c r="C539" t="s">
        <v>86</v>
      </c>
      <c r="D539" t="s">
        <v>625</v>
      </c>
      <c r="E539" s="88">
        <v>45351</v>
      </c>
      <c r="F539" s="176">
        <v>10002915</v>
      </c>
      <c r="G539" s="177" t="s">
        <v>86</v>
      </c>
      <c r="H539" t="s">
        <v>815</v>
      </c>
    </row>
    <row r="540" spans="1:8" ht="15">
      <c r="A540" t="s">
        <v>628</v>
      </c>
      <c r="B540">
        <v>2002</v>
      </c>
      <c r="C540" t="s">
        <v>86</v>
      </c>
      <c r="D540" t="s">
        <v>625</v>
      </c>
      <c r="E540" s="88">
        <v>45351</v>
      </c>
      <c r="F540" s="176">
        <v>10001466</v>
      </c>
      <c r="G540" s="177" t="s">
        <v>86</v>
      </c>
      <c r="H540" t="s">
        <v>815</v>
      </c>
    </row>
    <row r="541" spans="1:8" ht="15">
      <c r="A541" t="s">
        <v>629</v>
      </c>
      <c r="B541">
        <v>2004</v>
      </c>
      <c r="C541" t="s">
        <v>85</v>
      </c>
      <c r="D541" t="s">
        <v>625</v>
      </c>
      <c r="E541" s="88">
        <v>45351</v>
      </c>
      <c r="F541" s="176">
        <v>10003463</v>
      </c>
      <c r="G541" s="177" t="s">
        <v>85</v>
      </c>
      <c r="H541" t="s">
        <v>815</v>
      </c>
    </row>
    <row r="542" spans="1:8" ht="15">
      <c r="A542" t="s">
        <v>630</v>
      </c>
      <c r="B542">
        <v>2007</v>
      </c>
      <c r="C542" t="s">
        <v>86</v>
      </c>
      <c r="D542" t="s">
        <v>625</v>
      </c>
      <c r="E542" s="88">
        <v>45351</v>
      </c>
      <c r="F542" s="176">
        <v>10003595</v>
      </c>
      <c r="G542" s="177" t="s">
        <v>86</v>
      </c>
      <c r="H542" t="s">
        <v>815</v>
      </c>
    </row>
    <row r="543" spans="1:8" ht="15">
      <c r="A543" t="s">
        <v>631</v>
      </c>
      <c r="B543">
        <v>2005</v>
      </c>
      <c r="C543" t="s">
        <v>85</v>
      </c>
      <c r="D543" t="s">
        <v>625</v>
      </c>
      <c r="E543" s="88">
        <v>45351</v>
      </c>
      <c r="F543" s="176">
        <v>10002831</v>
      </c>
      <c r="G543" s="177" t="s">
        <v>85</v>
      </c>
      <c r="H543" t="s">
        <v>815</v>
      </c>
    </row>
    <row r="544" spans="1:8" ht="15">
      <c r="A544" t="s">
        <v>632</v>
      </c>
      <c r="B544">
        <v>2009</v>
      </c>
      <c r="C544" t="s">
        <v>86</v>
      </c>
      <c r="D544" t="s">
        <v>625</v>
      </c>
      <c r="E544" s="88">
        <v>45351</v>
      </c>
      <c r="F544" s="176">
        <v>10004379</v>
      </c>
      <c r="G544" s="177" t="s">
        <v>86</v>
      </c>
      <c r="H544" t="s">
        <v>815</v>
      </c>
    </row>
    <row r="545" spans="1:8" ht="15">
      <c r="A545" t="s">
        <v>633</v>
      </c>
      <c r="B545">
        <v>1987</v>
      </c>
      <c r="C545" t="s">
        <v>86</v>
      </c>
      <c r="D545" t="s">
        <v>625</v>
      </c>
      <c r="E545" s="88">
        <v>45351</v>
      </c>
      <c r="F545" s="176">
        <v>10000086</v>
      </c>
      <c r="G545" s="177" t="s">
        <v>86</v>
      </c>
      <c r="H545" t="s">
        <v>815</v>
      </c>
    </row>
    <row r="546" spans="1:8" ht="15">
      <c r="A546" t="s">
        <v>634</v>
      </c>
      <c r="B546">
        <v>2000</v>
      </c>
      <c r="C546" t="s">
        <v>86</v>
      </c>
      <c r="D546" t="s">
        <v>625</v>
      </c>
      <c r="E546" s="88">
        <v>45351</v>
      </c>
      <c r="F546" s="176">
        <v>10004250</v>
      </c>
      <c r="G546" s="177" t="s">
        <v>86</v>
      </c>
      <c r="H546" t="s">
        <v>815</v>
      </c>
    </row>
    <row r="547" spans="1:8" ht="15">
      <c r="A547" t="s">
        <v>635</v>
      </c>
      <c r="B547">
        <v>2006</v>
      </c>
      <c r="C547" t="s">
        <v>85</v>
      </c>
      <c r="D547" t="s">
        <v>625</v>
      </c>
      <c r="E547" s="88">
        <v>45351</v>
      </c>
      <c r="F547" s="176">
        <v>10003625</v>
      </c>
      <c r="G547" s="177" t="s">
        <v>85</v>
      </c>
      <c r="H547" t="s">
        <v>815</v>
      </c>
    </row>
    <row r="548" spans="1:8" ht="15">
      <c r="A548" t="s">
        <v>636</v>
      </c>
      <c r="B548">
        <v>2000</v>
      </c>
      <c r="C548" t="s">
        <v>85</v>
      </c>
      <c r="D548" t="s">
        <v>625</v>
      </c>
      <c r="E548" s="88">
        <v>45351</v>
      </c>
      <c r="F548" s="176">
        <v>10001330</v>
      </c>
      <c r="G548" s="177" t="s">
        <v>85</v>
      </c>
      <c r="H548" t="s">
        <v>815</v>
      </c>
    </row>
    <row r="549" spans="1:8" ht="15">
      <c r="A549" t="s">
        <v>637</v>
      </c>
      <c r="B549">
        <v>2009</v>
      </c>
      <c r="C549" t="s">
        <v>86</v>
      </c>
      <c r="D549" t="s">
        <v>625</v>
      </c>
      <c r="E549" s="88">
        <v>45351</v>
      </c>
      <c r="F549" s="176">
        <v>10004312</v>
      </c>
      <c r="G549" s="177" t="s">
        <v>86</v>
      </c>
      <c r="H549" t="s">
        <v>815</v>
      </c>
    </row>
    <row r="550" spans="1:8" ht="15">
      <c r="A550" t="s">
        <v>638</v>
      </c>
      <c r="B550">
        <v>2009</v>
      </c>
      <c r="C550" t="s">
        <v>85</v>
      </c>
      <c r="D550" t="s">
        <v>625</v>
      </c>
      <c r="E550" s="88">
        <v>45351</v>
      </c>
      <c r="F550" s="176">
        <v>10004313</v>
      </c>
      <c r="G550" s="177" t="s">
        <v>85</v>
      </c>
      <c r="H550" t="s">
        <v>815</v>
      </c>
    </row>
    <row r="551" spans="1:8" ht="15">
      <c r="A551" t="s">
        <v>880</v>
      </c>
      <c r="B551">
        <v>2008</v>
      </c>
      <c r="C551" t="s">
        <v>85</v>
      </c>
      <c r="D551" t="s">
        <v>625</v>
      </c>
      <c r="E551" s="88">
        <v>45350</v>
      </c>
      <c r="F551" s="176">
        <v>10005006</v>
      </c>
      <c r="G551" s="177" t="s">
        <v>85</v>
      </c>
      <c r="H551" t="s">
        <v>815</v>
      </c>
    </row>
    <row r="552" spans="1:8" ht="15">
      <c r="A552" t="s">
        <v>639</v>
      </c>
      <c r="B552">
        <v>2005</v>
      </c>
      <c r="C552" t="s">
        <v>85</v>
      </c>
      <c r="D552" t="s">
        <v>640</v>
      </c>
      <c r="E552" s="88">
        <v>45351</v>
      </c>
      <c r="F552" s="176">
        <v>10003644</v>
      </c>
      <c r="G552" s="177" t="s">
        <v>85</v>
      </c>
      <c r="H552" t="s">
        <v>811</v>
      </c>
    </row>
    <row r="553" spans="1:8" ht="15">
      <c r="A553" t="s">
        <v>641</v>
      </c>
      <c r="B553">
        <v>2007</v>
      </c>
      <c r="C553" t="s">
        <v>85</v>
      </c>
      <c r="D553" t="s">
        <v>640</v>
      </c>
      <c r="E553" s="88">
        <v>45351</v>
      </c>
      <c r="F553" s="176">
        <v>10004244</v>
      </c>
      <c r="G553" s="177" t="s">
        <v>85</v>
      </c>
      <c r="H553" t="s">
        <v>811</v>
      </c>
    </row>
    <row r="554" spans="1:8" ht="15">
      <c r="A554" t="s">
        <v>642</v>
      </c>
      <c r="B554">
        <v>2010</v>
      </c>
      <c r="C554" t="s">
        <v>85</v>
      </c>
      <c r="D554" t="s">
        <v>640</v>
      </c>
      <c r="E554" s="88">
        <v>45351</v>
      </c>
      <c r="F554" s="176">
        <v>10004683</v>
      </c>
      <c r="G554" s="177" t="s">
        <v>85</v>
      </c>
      <c r="H554" t="s">
        <v>811</v>
      </c>
    </row>
    <row r="555" spans="1:8" ht="15">
      <c r="A555" t="s">
        <v>643</v>
      </c>
      <c r="B555">
        <v>2010</v>
      </c>
      <c r="C555" t="s">
        <v>86</v>
      </c>
      <c r="D555" t="s">
        <v>640</v>
      </c>
      <c r="E555" s="88">
        <v>45351</v>
      </c>
      <c r="F555" s="176">
        <v>10004684</v>
      </c>
      <c r="G555" s="177" t="s">
        <v>86</v>
      </c>
      <c r="H555" t="s">
        <v>811</v>
      </c>
    </row>
    <row r="556" spans="1:8" ht="15">
      <c r="A556" t="s">
        <v>644</v>
      </c>
      <c r="B556">
        <v>2007</v>
      </c>
      <c r="C556" t="s">
        <v>85</v>
      </c>
      <c r="D556" t="s">
        <v>640</v>
      </c>
      <c r="E556" s="88">
        <v>45351</v>
      </c>
      <c r="F556" s="176">
        <v>10003574</v>
      </c>
      <c r="G556" s="177" t="s">
        <v>85</v>
      </c>
      <c r="H556" t="s">
        <v>811</v>
      </c>
    </row>
    <row r="557" spans="1:8" ht="15">
      <c r="A557" t="s">
        <v>645</v>
      </c>
      <c r="B557">
        <v>1979</v>
      </c>
      <c r="C557" t="s">
        <v>86</v>
      </c>
      <c r="D557" t="s">
        <v>640</v>
      </c>
      <c r="E557" s="88">
        <v>45351</v>
      </c>
      <c r="F557" s="176">
        <v>10001967</v>
      </c>
      <c r="G557" s="177" t="s">
        <v>86</v>
      </c>
      <c r="H557" t="s">
        <v>811</v>
      </c>
    </row>
    <row r="558" spans="1:8" ht="15">
      <c r="A558" t="s">
        <v>646</v>
      </c>
      <c r="B558">
        <v>2008</v>
      </c>
      <c r="C558" t="s">
        <v>85</v>
      </c>
      <c r="D558" t="s">
        <v>640</v>
      </c>
      <c r="E558" s="88">
        <v>45351</v>
      </c>
      <c r="F558" s="176">
        <v>10003633</v>
      </c>
      <c r="G558" s="177" t="s">
        <v>85</v>
      </c>
      <c r="H558" t="s">
        <v>811</v>
      </c>
    </row>
    <row r="559" spans="1:8" ht="15">
      <c r="A559" t="s">
        <v>647</v>
      </c>
      <c r="B559">
        <v>2008</v>
      </c>
      <c r="C559" t="s">
        <v>85</v>
      </c>
      <c r="D559" t="s">
        <v>640</v>
      </c>
      <c r="E559" s="88">
        <v>45351</v>
      </c>
      <c r="F559" s="176">
        <v>10003634</v>
      </c>
      <c r="G559" s="177" t="s">
        <v>85</v>
      </c>
      <c r="H559" t="s">
        <v>811</v>
      </c>
    </row>
    <row r="560" spans="1:8" ht="15">
      <c r="A560" t="s">
        <v>648</v>
      </c>
      <c r="B560">
        <v>2005</v>
      </c>
      <c r="C560" t="s">
        <v>85</v>
      </c>
      <c r="D560" t="s">
        <v>640</v>
      </c>
      <c r="E560" s="88">
        <v>45351</v>
      </c>
      <c r="F560" s="176">
        <v>10002699</v>
      </c>
      <c r="G560" s="177" t="s">
        <v>85</v>
      </c>
      <c r="H560" t="s">
        <v>811</v>
      </c>
    </row>
    <row r="561" spans="1:8" ht="15">
      <c r="A561" t="s">
        <v>649</v>
      </c>
      <c r="B561">
        <v>1979</v>
      </c>
      <c r="C561" t="s">
        <v>85</v>
      </c>
      <c r="D561" t="s">
        <v>640</v>
      </c>
      <c r="E561" s="88">
        <v>45351</v>
      </c>
      <c r="F561" s="176">
        <v>10004352</v>
      </c>
      <c r="G561" s="177" t="s">
        <v>85</v>
      </c>
      <c r="H561" t="s">
        <v>811</v>
      </c>
    </row>
    <row r="562" spans="1:8" ht="15">
      <c r="A562" t="s">
        <v>650</v>
      </c>
      <c r="B562">
        <v>2008</v>
      </c>
      <c r="C562" t="s">
        <v>85</v>
      </c>
      <c r="D562" t="s">
        <v>640</v>
      </c>
      <c r="E562" s="88">
        <v>45351</v>
      </c>
      <c r="F562" s="176">
        <v>10004692</v>
      </c>
      <c r="G562" s="177" t="s">
        <v>85</v>
      </c>
      <c r="H562" t="s">
        <v>811</v>
      </c>
    </row>
    <row r="563" spans="1:8" ht="15">
      <c r="A563" t="s">
        <v>570</v>
      </c>
      <c r="B563">
        <v>2007</v>
      </c>
      <c r="C563" t="s">
        <v>86</v>
      </c>
      <c r="D563" t="s">
        <v>640</v>
      </c>
      <c r="E563" s="88">
        <v>45355</v>
      </c>
      <c r="F563" s="176">
        <v>10005022</v>
      </c>
      <c r="G563" s="177" t="s">
        <v>86</v>
      </c>
      <c r="H563" t="s">
        <v>811</v>
      </c>
    </row>
    <row r="564" spans="1:8" ht="15">
      <c r="A564" t="s">
        <v>651</v>
      </c>
      <c r="B564">
        <v>2009</v>
      </c>
      <c r="C564" t="s">
        <v>85</v>
      </c>
      <c r="D564" t="s">
        <v>640</v>
      </c>
      <c r="E564" s="88">
        <v>45351</v>
      </c>
      <c r="F564" s="176">
        <v>10004350</v>
      </c>
      <c r="G564" s="177" t="s">
        <v>85</v>
      </c>
      <c r="H564" t="s">
        <v>811</v>
      </c>
    </row>
    <row r="565" spans="1:8" ht="15">
      <c r="A565" t="s">
        <v>881</v>
      </c>
      <c r="B565">
        <v>2011</v>
      </c>
      <c r="C565" t="s">
        <v>85</v>
      </c>
      <c r="D565" t="s">
        <v>640</v>
      </c>
      <c r="E565" s="88">
        <v>45355</v>
      </c>
      <c r="F565" s="176">
        <v>10005023</v>
      </c>
      <c r="G565" s="177" t="s">
        <v>85</v>
      </c>
      <c r="H565" t="s">
        <v>811</v>
      </c>
    </row>
    <row r="566" spans="1:8" ht="15">
      <c r="A566" t="s">
        <v>652</v>
      </c>
      <c r="B566">
        <v>2007</v>
      </c>
      <c r="C566" t="s">
        <v>86</v>
      </c>
      <c r="D566" t="s">
        <v>640</v>
      </c>
      <c r="E566" s="88">
        <v>45351</v>
      </c>
      <c r="F566" s="176">
        <v>10004565</v>
      </c>
      <c r="G566" s="177" t="s">
        <v>86</v>
      </c>
      <c r="H566" t="s">
        <v>811</v>
      </c>
    </row>
    <row r="567" spans="1:8" ht="15">
      <c r="A567" t="s">
        <v>653</v>
      </c>
      <c r="B567">
        <v>2007</v>
      </c>
      <c r="C567" t="s">
        <v>85</v>
      </c>
      <c r="D567" t="s">
        <v>640</v>
      </c>
      <c r="E567" s="88">
        <v>45351</v>
      </c>
      <c r="F567" s="176">
        <v>10003409</v>
      </c>
      <c r="G567" s="177" t="s">
        <v>85</v>
      </c>
      <c r="H567" t="s">
        <v>811</v>
      </c>
    </row>
    <row r="568" spans="1:8" ht="15">
      <c r="A568" t="s">
        <v>654</v>
      </c>
      <c r="B568">
        <v>2009</v>
      </c>
      <c r="C568" t="s">
        <v>85</v>
      </c>
      <c r="D568" t="s">
        <v>640</v>
      </c>
      <c r="E568" s="88">
        <v>45351</v>
      </c>
      <c r="F568" s="176">
        <v>10004789</v>
      </c>
      <c r="G568" s="177" t="s">
        <v>85</v>
      </c>
      <c r="H568" t="s">
        <v>811</v>
      </c>
    </row>
    <row r="569" spans="1:8" ht="15">
      <c r="A569" t="s">
        <v>655</v>
      </c>
      <c r="B569">
        <v>1986</v>
      </c>
      <c r="C569" t="s">
        <v>85</v>
      </c>
      <c r="D569" t="s">
        <v>640</v>
      </c>
      <c r="E569" s="88">
        <v>45351</v>
      </c>
      <c r="F569" s="176">
        <v>10004790</v>
      </c>
      <c r="G569" s="177" t="s">
        <v>85</v>
      </c>
      <c r="H569" t="s">
        <v>811</v>
      </c>
    </row>
    <row r="570" spans="1:8" ht="15">
      <c r="A570" t="s">
        <v>656</v>
      </c>
      <c r="B570">
        <v>2008</v>
      </c>
      <c r="C570" t="s">
        <v>85</v>
      </c>
      <c r="D570" t="s">
        <v>640</v>
      </c>
      <c r="E570" s="88">
        <v>45351</v>
      </c>
      <c r="F570" s="176">
        <v>10004791</v>
      </c>
      <c r="G570" s="177" t="s">
        <v>85</v>
      </c>
      <c r="H570" t="s">
        <v>811</v>
      </c>
    </row>
    <row r="571" spans="1:8" ht="15">
      <c r="A571" t="s">
        <v>882</v>
      </c>
      <c r="B571">
        <v>2004</v>
      </c>
      <c r="C571" t="s">
        <v>85</v>
      </c>
      <c r="D571" t="s">
        <v>883</v>
      </c>
      <c r="E571" s="88">
        <v>45352</v>
      </c>
      <c r="F571" s="176">
        <v>10003154</v>
      </c>
      <c r="G571" s="177" t="s">
        <v>85</v>
      </c>
      <c r="H571" t="s">
        <v>801</v>
      </c>
    </row>
    <row r="572" spans="1:8" ht="15">
      <c r="A572" t="s">
        <v>657</v>
      </c>
      <c r="B572">
        <v>2009</v>
      </c>
      <c r="C572" t="s">
        <v>85</v>
      </c>
      <c r="D572" t="s">
        <v>658</v>
      </c>
      <c r="E572" s="88">
        <v>45351</v>
      </c>
      <c r="F572" s="176">
        <v>10004437</v>
      </c>
      <c r="G572" s="177" t="s">
        <v>85</v>
      </c>
      <c r="H572" t="s">
        <v>855</v>
      </c>
    </row>
    <row r="573" spans="1:8" ht="15">
      <c r="A573" t="s">
        <v>659</v>
      </c>
      <c r="B573">
        <v>2008</v>
      </c>
      <c r="C573" t="s">
        <v>85</v>
      </c>
      <c r="D573" t="s">
        <v>658</v>
      </c>
      <c r="E573" s="88">
        <v>45351</v>
      </c>
      <c r="F573" s="176">
        <v>10004438</v>
      </c>
      <c r="G573" s="177" t="s">
        <v>85</v>
      </c>
      <c r="H573" t="s">
        <v>855</v>
      </c>
    </row>
    <row r="574" spans="1:8" ht="15">
      <c r="A574" t="s">
        <v>660</v>
      </c>
      <c r="B574">
        <v>2004</v>
      </c>
      <c r="C574" t="s">
        <v>85</v>
      </c>
      <c r="D574" t="s">
        <v>658</v>
      </c>
      <c r="E574" s="88">
        <v>45351</v>
      </c>
      <c r="F574" s="176">
        <v>10002836</v>
      </c>
      <c r="G574" s="177" t="s">
        <v>85</v>
      </c>
      <c r="H574" t="s">
        <v>855</v>
      </c>
    </row>
    <row r="575" spans="1:8" ht="15">
      <c r="A575" t="s">
        <v>661</v>
      </c>
      <c r="B575">
        <v>2007</v>
      </c>
      <c r="C575" t="s">
        <v>86</v>
      </c>
      <c r="D575" t="s">
        <v>658</v>
      </c>
      <c r="E575" s="88">
        <v>45351</v>
      </c>
      <c r="F575" s="176">
        <v>10004522</v>
      </c>
      <c r="G575" s="177" t="s">
        <v>86</v>
      </c>
      <c r="H575" t="s">
        <v>855</v>
      </c>
    </row>
    <row r="576" spans="1:8" ht="15">
      <c r="A576" t="s">
        <v>662</v>
      </c>
      <c r="B576">
        <v>1999</v>
      </c>
      <c r="C576" t="s">
        <v>85</v>
      </c>
      <c r="D576" t="s">
        <v>658</v>
      </c>
      <c r="E576" s="88">
        <v>45351</v>
      </c>
      <c r="F576" s="176">
        <v>10003449</v>
      </c>
      <c r="G576" s="177" t="s">
        <v>85</v>
      </c>
      <c r="H576" t="s">
        <v>855</v>
      </c>
    </row>
    <row r="577" spans="1:8" ht="15">
      <c r="A577" t="s">
        <v>663</v>
      </c>
      <c r="B577">
        <v>2009</v>
      </c>
      <c r="C577" t="s">
        <v>85</v>
      </c>
      <c r="D577" t="s">
        <v>658</v>
      </c>
      <c r="E577" s="88">
        <v>45351</v>
      </c>
      <c r="F577" s="176">
        <v>10004442</v>
      </c>
      <c r="G577" s="177" t="s">
        <v>85</v>
      </c>
      <c r="H577" t="s">
        <v>855</v>
      </c>
    </row>
    <row r="578" spans="1:8" ht="15">
      <c r="A578" t="s">
        <v>664</v>
      </c>
      <c r="B578">
        <v>2004</v>
      </c>
      <c r="C578" t="s">
        <v>85</v>
      </c>
      <c r="D578" t="s">
        <v>658</v>
      </c>
      <c r="E578" s="88">
        <v>45351</v>
      </c>
      <c r="F578" s="176">
        <v>10002533</v>
      </c>
      <c r="G578" s="177" t="s">
        <v>85</v>
      </c>
      <c r="H578" t="s">
        <v>855</v>
      </c>
    </row>
    <row r="579" spans="1:8" ht="15">
      <c r="A579" t="s">
        <v>665</v>
      </c>
      <c r="B579">
        <v>2002</v>
      </c>
      <c r="C579" t="s">
        <v>85</v>
      </c>
      <c r="D579" t="s">
        <v>658</v>
      </c>
      <c r="E579" s="88">
        <v>45351</v>
      </c>
      <c r="F579" s="176">
        <v>10003558</v>
      </c>
      <c r="G579" s="177" t="s">
        <v>85</v>
      </c>
      <c r="H579" t="s">
        <v>855</v>
      </c>
    </row>
    <row r="580" spans="1:8" ht="15">
      <c r="A580" t="s">
        <v>666</v>
      </c>
      <c r="B580">
        <v>2007</v>
      </c>
      <c r="C580" t="s">
        <v>85</v>
      </c>
      <c r="D580" t="s">
        <v>667</v>
      </c>
      <c r="E580" s="88">
        <v>45356</v>
      </c>
      <c r="F580" s="176">
        <v>10003271</v>
      </c>
      <c r="G580" s="177" t="s">
        <v>85</v>
      </c>
      <c r="H580" t="s">
        <v>815</v>
      </c>
    </row>
    <row r="581" spans="1:8" ht="15">
      <c r="A581" t="s">
        <v>884</v>
      </c>
      <c r="B581">
        <v>2008</v>
      </c>
      <c r="C581" t="s">
        <v>86</v>
      </c>
      <c r="D581" t="s">
        <v>667</v>
      </c>
      <c r="E581" s="88">
        <v>45328</v>
      </c>
      <c r="F581" s="176">
        <v>10004974</v>
      </c>
      <c r="G581" s="177" t="s">
        <v>86</v>
      </c>
      <c r="H581" t="s">
        <v>815</v>
      </c>
    </row>
    <row r="582" spans="1:8" ht="15">
      <c r="A582" t="s">
        <v>668</v>
      </c>
      <c r="B582">
        <v>2008</v>
      </c>
      <c r="C582" t="s">
        <v>85</v>
      </c>
      <c r="D582" t="s">
        <v>667</v>
      </c>
      <c r="E582" s="88">
        <v>45356</v>
      </c>
      <c r="F582" s="176">
        <v>10004668</v>
      </c>
      <c r="G582" s="177" t="s">
        <v>85</v>
      </c>
      <c r="H582" t="s">
        <v>815</v>
      </c>
    </row>
    <row r="583" spans="1:8" ht="15">
      <c r="A583" t="s">
        <v>669</v>
      </c>
      <c r="B583">
        <v>2006</v>
      </c>
      <c r="C583" t="s">
        <v>86</v>
      </c>
      <c r="D583" t="s">
        <v>667</v>
      </c>
      <c r="E583" s="88">
        <v>45356</v>
      </c>
      <c r="F583" s="176">
        <v>10002954</v>
      </c>
      <c r="G583" s="177" t="s">
        <v>86</v>
      </c>
      <c r="H583" t="s">
        <v>815</v>
      </c>
    </row>
    <row r="584" spans="1:8" ht="15">
      <c r="A584" t="s">
        <v>670</v>
      </c>
      <c r="B584">
        <v>1994</v>
      </c>
      <c r="C584" t="s">
        <v>85</v>
      </c>
      <c r="D584" t="s">
        <v>667</v>
      </c>
      <c r="E584" s="88">
        <v>45356</v>
      </c>
      <c r="F584" s="176">
        <v>10001236</v>
      </c>
      <c r="G584" s="177" t="s">
        <v>85</v>
      </c>
      <c r="H584" t="s">
        <v>815</v>
      </c>
    </row>
    <row r="585" spans="1:8" ht="15">
      <c r="A585" t="s">
        <v>671</v>
      </c>
      <c r="B585">
        <v>2009</v>
      </c>
      <c r="C585" t="s">
        <v>85</v>
      </c>
      <c r="D585" t="s">
        <v>667</v>
      </c>
      <c r="E585" s="88">
        <v>45356</v>
      </c>
      <c r="F585" s="176">
        <v>10004545</v>
      </c>
      <c r="G585" s="177" t="s">
        <v>85</v>
      </c>
      <c r="H585" t="s">
        <v>815</v>
      </c>
    </row>
    <row r="586" spans="1:8" ht="15">
      <c r="A586" t="s">
        <v>672</v>
      </c>
      <c r="B586">
        <v>2006</v>
      </c>
      <c r="C586" t="s">
        <v>86</v>
      </c>
      <c r="D586" t="s">
        <v>667</v>
      </c>
      <c r="E586" s="88">
        <v>45356</v>
      </c>
      <c r="F586" s="176">
        <v>10003272</v>
      </c>
      <c r="G586" s="177" t="s">
        <v>86</v>
      </c>
      <c r="H586" t="s">
        <v>815</v>
      </c>
    </row>
    <row r="587" spans="1:8" ht="15">
      <c r="A587" t="s">
        <v>673</v>
      </c>
      <c r="B587">
        <v>2007</v>
      </c>
      <c r="C587" t="s">
        <v>86</v>
      </c>
      <c r="D587" t="s">
        <v>667</v>
      </c>
      <c r="E587" s="88">
        <v>45356</v>
      </c>
      <c r="F587" s="176">
        <v>10003273</v>
      </c>
      <c r="G587" s="177" t="s">
        <v>86</v>
      </c>
      <c r="H587" t="s">
        <v>815</v>
      </c>
    </row>
    <row r="588" spans="1:8" ht="15">
      <c r="A588" t="s">
        <v>674</v>
      </c>
      <c r="B588">
        <v>2010</v>
      </c>
      <c r="C588" t="s">
        <v>85</v>
      </c>
      <c r="D588" t="s">
        <v>667</v>
      </c>
      <c r="E588" s="88">
        <v>45356</v>
      </c>
      <c r="F588" s="176">
        <v>10004642</v>
      </c>
      <c r="G588" s="177" t="s">
        <v>85</v>
      </c>
      <c r="H588" t="s">
        <v>815</v>
      </c>
    </row>
    <row r="589" spans="1:8" ht="15">
      <c r="A589" t="s">
        <v>675</v>
      </c>
      <c r="B589">
        <v>2006</v>
      </c>
      <c r="C589" t="s">
        <v>85</v>
      </c>
      <c r="D589" t="s">
        <v>667</v>
      </c>
      <c r="E589" s="88">
        <v>45356</v>
      </c>
      <c r="F589" s="176">
        <v>10004299</v>
      </c>
      <c r="G589" s="177" t="s">
        <v>85</v>
      </c>
      <c r="H589" t="s">
        <v>815</v>
      </c>
    </row>
    <row r="590" spans="1:8" ht="15">
      <c r="A590" t="s">
        <v>676</v>
      </c>
      <c r="B590">
        <v>2008</v>
      </c>
      <c r="C590" t="s">
        <v>86</v>
      </c>
      <c r="D590" t="s">
        <v>667</v>
      </c>
      <c r="E590" s="88">
        <v>45356</v>
      </c>
      <c r="F590" s="176">
        <v>10004935</v>
      </c>
      <c r="G590" s="177" t="s">
        <v>86</v>
      </c>
      <c r="H590" t="s">
        <v>815</v>
      </c>
    </row>
    <row r="591" spans="1:8" ht="15">
      <c r="A591" t="s">
        <v>677</v>
      </c>
      <c r="B591">
        <v>2008</v>
      </c>
      <c r="C591" t="s">
        <v>86</v>
      </c>
      <c r="D591" t="s">
        <v>667</v>
      </c>
      <c r="E591" s="88">
        <v>45356</v>
      </c>
      <c r="F591" s="176">
        <v>10004641</v>
      </c>
      <c r="G591" s="177" t="s">
        <v>86</v>
      </c>
      <c r="H591" t="s">
        <v>815</v>
      </c>
    </row>
    <row r="592" spans="1:8" ht="15">
      <c r="A592" t="s">
        <v>678</v>
      </c>
      <c r="B592">
        <v>2009</v>
      </c>
      <c r="C592" t="s">
        <v>85</v>
      </c>
      <c r="D592" t="s">
        <v>667</v>
      </c>
      <c r="E592" s="88">
        <v>45356</v>
      </c>
      <c r="F592" s="176">
        <v>10004553</v>
      </c>
      <c r="G592" s="177" t="s">
        <v>85</v>
      </c>
      <c r="H592" t="s">
        <v>815</v>
      </c>
    </row>
    <row r="593" spans="1:8" ht="15">
      <c r="A593" t="s">
        <v>679</v>
      </c>
      <c r="B593">
        <v>2007</v>
      </c>
      <c r="C593" t="s">
        <v>85</v>
      </c>
      <c r="D593" t="s">
        <v>667</v>
      </c>
      <c r="E593" s="88">
        <v>45356</v>
      </c>
      <c r="F593" s="176">
        <v>10003270</v>
      </c>
      <c r="G593" s="177" t="s">
        <v>85</v>
      </c>
      <c r="H593" t="s">
        <v>815</v>
      </c>
    </row>
    <row r="594" spans="1:8" ht="15">
      <c r="A594" t="s">
        <v>885</v>
      </c>
      <c r="B594">
        <v>2010</v>
      </c>
      <c r="C594" t="s">
        <v>86</v>
      </c>
      <c r="D594" t="s">
        <v>681</v>
      </c>
      <c r="E594" s="88">
        <v>45350</v>
      </c>
      <c r="F594" s="176">
        <v>10004997</v>
      </c>
      <c r="G594" s="177" t="s">
        <v>86</v>
      </c>
      <c r="H594" t="s">
        <v>866</v>
      </c>
    </row>
    <row r="595" spans="1:8" ht="15">
      <c r="A595" t="s">
        <v>886</v>
      </c>
      <c r="B595">
        <v>2009</v>
      </c>
      <c r="C595" t="s">
        <v>85</v>
      </c>
      <c r="D595" t="s">
        <v>681</v>
      </c>
      <c r="E595" s="88">
        <v>45350</v>
      </c>
      <c r="F595" s="176">
        <v>10004998</v>
      </c>
      <c r="G595" s="177" t="s">
        <v>85</v>
      </c>
      <c r="H595" t="s">
        <v>866</v>
      </c>
    </row>
    <row r="596" spans="1:8" ht="15">
      <c r="A596" t="s">
        <v>680</v>
      </c>
      <c r="B596">
        <v>2008</v>
      </c>
      <c r="C596" t="s">
        <v>85</v>
      </c>
      <c r="D596" t="s">
        <v>681</v>
      </c>
      <c r="E596" s="88">
        <v>45351</v>
      </c>
      <c r="F596" s="176">
        <v>10004899</v>
      </c>
      <c r="G596" s="177" t="s">
        <v>85</v>
      </c>
      <c r="H596" t="s">
        <v>866</v>
      </c>
    </row>
    <row r="597" spans="1:8" ht="15">
      <c r="A597" t="s">
        <v>682</v>
      </c>
      <c r="B597">
        <v>2010</v>
      </c>
      <c r="C597" t="s">
        <v>86</v>
      </c>
      <c r="D597" t="s">
        <v>681</v>
      </c>
      <c r="E597" s="88">
        <v>45351</v>
      </c>
      <c r="F597" s="176">
        <v>10004901</v>
      </c>
      <c r="G597" s="177" t="s">
        <v>86</v>
      </c>
      <c r="H597" t="s">
        <v>866</v>
      </c>
    </row>
    <row r="598" spans="1:8" ht="15">
      <c r="A598" t="s">
        <v>887</v>
      </c>
      <c r="B598">
        <v>2004</v>
      </c>
      <c r="C598" t="s">
        <v>85</v>
      </c>
      <c r="D598" t="s">
        <v>684</v>
      </c>
      <c r="E598" s="88">
        <v>45350</v>
      </c>
      <c r="F598" s="176">
        <v>10005000</v>
      </c>
      <c r="G598" s="177" t="s">
        <v>85</v>
      </c>
      <c r="H598" t="s">
        <v>809</v>
      </c>
    </row>
    <row r="599" spans="1:8" ht="15">
      <c r="A599" t="s">
        <v>683</v>
      </c>
      <c r="B599">
        <v>1982</v>
      </c>
      <c r="C599" t="s">
        <v>85</v>
      </c>
      <c r="D599" t="s">
        <v>684</v>
      </c>
      <c r="E599" s="88">
        <v>45351</v>
      </c>
      <c r="F599" s="176">
        <v>10000792</v>
      </c>
      <c r="G599" s="177" t="s">
        <v>85</v>
      </c>
      <c r="H599" t="s">
        <v>809</v>
      </c>
    </row>
    <row r="600" spans="1:8" ht="15">
      <c r="A600" t="s">
        <v>888</v>
      </c>
      <c r="B600">
        <v>2005</v>
      </c>
      <c r="C600" t="s">
        <v>85</v>
      </c>
      <c r="D600" t="s">
        <v>684</v>
      </c>
      <c r="E600" s="88">
        <v>45350</v>
      </c>
      <c r="F600" s="176">
        <v>10005001</v>
      </c>
      <c r="G600" s="177" t="s">
        <v>85</v>
      </c>
      <c r="H600" t="s">
        <v>809</v>
      </c>
    </row>
    <row r="601" spans="1:8" ht="15">
      <c r="A601" t="s">
        <v>685</v>
      </c>
      <c r="B601">
        <v>2005</v>
      </c>
      <c r="C601" t="s">
        <v>85</v>
      </c>
      <c r="D601" t="s">
        <v>684</v>
      </c>
      <c r="E601" s="88">
        <v>45351</v>
      </c>
      <c r="F601" s="176">
        <v>10003169</v>
      </c>
      <c r="G601" s="177" t="s">
        <v>85</v>
      </c>
      <c r="H601" t="s">
        <v>809</v>
      </c>
    </row>
    <row r="602" spans="1:8" ht="15">
      <c r="A602" t="s">
        <v>686</v>
      </c>
      <c r="B602">
        <v>1989</v>
      </c>
      <c r="C602" t="s">
        <v>85</v>
      </c>
      <c r="D602" t="s">
        <v>684</v>
      </c>
      <c r="E602" s="88">
        <v>45351</v>
      </c>
      <c r="F602" s="176">
        <v>10003928</v>
      </c>
      <c r="G602" s="177" t="s">
        <v>85</v>
      </c>
      <c r="H602" t="s">
        <v>809</v>
      </c>
    </row>
    <row r="603" spans="1:8" ht="15">
      <c r="A603" t="s">
        <v>687</v>
      </c>
      <c r="B603">
        <v>1987</v>
      </c>
      <c r="C603" t="s">
        <v>85</v>
      </c>
      <c r="D603" t="s">
        <v>684</v>
      </c>
      <c r="E603" s="88">
        <v>45351</v>
      </c>
      <c r="F603" s="176">
        <v>10002145</v>
      </c>
      <c r="G603" s="177" t="s">
        <v>85</v>
      </c>
      <c r="H603" t="s">
        <v>809</v>
      </c>
    </row>
    <row r="604" spans="1:8" ht="15">
      <c r="A604" t="s">
        <v>889</v>
      </c>
      <c r="B604">
        <v>2003</v>
      </c>
      <c r="C604" t="s">
        <v>86</v>
      </c>
      <c r="D604" t="s">
        <v>684</v>
      </c>
      <c r="E604" s="88">
        <v>45350</v>
      </c>
      <c r="F604" s="176">
        <v>10005004</v>
      </c>
      <c r="G604" s="177" t="s">
        <v>86</v>
      </c>
      <c r="H604" t="s">
        <v>809</v>
      </c>
    </row>
    <row r="605" spans="1:8" ht="15">
      <c r="A605" t="s">
        <v>688</v>
      </c>
      <c r="B605">
        <v>2006</v>
      </c>
      <c r="C605" t="s">
        <v>85</v>
      </c>
      <c r="D605" t="s">
        <v>684</v>
      </c>
      <c r="E605" s="88">
        <v>45351</v>
      </c>
      <c r="F605" s="176">
        <v>10002913</v>
      </c>
      <c r="G605" s="177" t="s">
        <v>85</v>
      </c>
      <c r="H605" t="s">
        <v>809</v>
      </c>
    </row>
    <row r="606" spans="1:8" ht="15">
      <c r="A606" t="s">
        <v>690</v>
      </c>
      <c r="B606">
        <v>2007</v>
      </c>
      <c r="C606" t="s">
        <v>86</v>
      </c>
      <c r="D606" t="s">
        <v>689</v>
      </c>
      <c r="E606" s="88">
        <v>45351</v>
      </c>
      <c r="F606" s="176">
        <v>10004730</v>
      </c>
      <c r="G606" s="177" t="s">
        <v>86</v>
      </c>
      <c r="H606" t="s">
        <v>801</v>
      </c>
    </row>
    <row r="607" spans="1:8" ht="15">
      <c r="A607" t="s">
        <v>691</v>
      </c>
      <c r="B607">
        <v>2010</v>
      </c>
      <c r="C607" t="s">
        <v>85</v>
      </c>
      <c r="D607" t="s">
        <v>692</v>
      </c>
      <c r="E607" s="88">
        <v>45356</v>
      </c>
      <c r="F607" s="176">
        <v>10004711</v>
      </c>
      <c r="G607" s="177" t="s">
        <v>85</v>
      </c>
      <c r="H607" t="s">
        <v>890</v>
      </c>
    </row>
    <row r="608" spans="1:8" ht="15">
      <c r="A608" t="s">
        <v>693</v>
      </c>
      <c r="B608">
        <v>1996</v>
      </c>
      <c r="C608" t="s">
        <v>85</v>
      </c>
      <c r="D608" t="s">
        <v>692</v>
      </c>
      <c r="E608" s="88">
        <v>45356</v>
      </c>
      <c r="F608" s="176">
        <v>10004390</v>
      </c>
      <c r="G608" s="177" t="s">
        <v>85</v>
      </c>
      <c r="H608" t="s">
        <v>890</v>
      </c>
    </row>
    <row r="609" spans="1:8" ht="15">
      <c r="A609" t="s">
        <v>694</v>
      </c>
      <c r="B609">
        <v>2010</v>
      </c>
      <c r="C609" t="s">
        <v>85</v>
      </c>
      <c r="D609" t="s">
        <v>692</v>
      </c>
      <c r="E609" s="88">
        <v>45356</v>
      </c>
      <c r="F609" s="176">
        <v>10004712</v>
      </c>
      <c r="G609" s="177" t="s">
        <v>85</v>
      </c>
      <c r="H609" t="s">
        <v>890</v>
      </c>
    </row>
    <row r="610" spans="1:8" ht="15">
      <c r="A610" t="s">
        <v>695</v>
      </c>
      <c r="B610">
        <v>2009</v>
      </c>
      <c r="C610" t="s">
        <v>85</v>
      </c>
      <c r="D610" t="s">
        <v>692</v>
      </c>
      <c r="E610" s="88">
        <v>45356</v>
      </c>
      <c r="F610" s="176">
        <v>10004376</v>
      </c>
      <c r="G610" s="177" t="s">
        <v>85</v>
      </c>
      <c r="H610" t="s">
        <v>890</v>
      </c>
    </row>
    <row r="611" spans="1:8" ht="15">
      <c r="A611" t="s">
        <v>696</v>
      </c>
      <c r="B611">
        <v>2009</v>
      </c>
      <c r="C611" t="s">
        <v>85</v>
      </c>
      <c r="D611" t="s">
        <v>692</v>
      </c>
      <c r="E611" s="88">
        <v>45356</v>
      </c>
      <c r="F611" s="176">
        <v>10004362</v>
      </c>
      <c r="G611" s="177" t="s">
        <v>85</v>
      </c>
      <c r="H611" t="s">
        <v>890</v>
      </c>
    </row>
    <row r="612" spans="1:8" ht="15">
      <c r="A612" t="s">
        <v>697</v>
      </c>
      <c r="B612">
        <v>2001</v>
      </c>
      <c r="C612" t="s">
        <v>85</v>
      </c>
      <c r="D612" t="s">
        <v>692</v>
      </c>
      <c r="E612" s="88">
        <v>45356</v>
      </c>
      <c r="F612" s="176">
        <v>10001323</v>
      </c>
      <c r="G612" s="177" t="s">
        <v>85</v>
      </c>
      <c r="H612" t="s">
        <v>890</v>
      </c>
    </row>
    <row r="613" spans="1:8" ht="15">
      <c r="A613" t="s">
        <v>698</v>
      </c>
      <c r="B613">
        <v>2009</v>
      </c>
      <c r="C613" t="s">
        <v>85</v>
      </c>
      <c r="D613" t="s">
        <v>692</v>
      </c>
      <c r="E613" s="88">
        <v>45356</v>
      </c>
      <c r="F613" s="176">
        <v>10004364</v>
      </c>
      <c r="G613" s="177" t="s">
        <v>85</v>
      </c>
      <c r="H613" t="s">
        <v>890</v>
      </c>
    </row>
    <row r="614" spans="1:8" ht="15">
      <c r="A614" t="s">
        <v>699</v>
      </c>
      <c r="B614">
        <v>2005</v>
      </c>
      <c r="C614" t="s">
        <v>85</v>
      </c>
      <c r="D614" t="s">
        <v>692</v>
      </c>
      <c r="E614" s="88">
        <v>45356</v>
      </c>
      <c r="F614" s="176">
        <v>10002653</v>
      </c>
      <c r="G614" s="177" t="s">
        <v>85</v>
      </c>
      <c r="H614" t="s">
        <v>890</v>
      </c>
    </row>
    <row r="615" spans="1:8" ht="15">
      <c r="A615" t="s">
        <v>700</v>
      </c>
      <c r="B615">
        <v>2005</v>
      </c>
      <c r="C615" t="s">
        <v>85</v>
      </c>
      <c r="D615" t="s">
        <v>692</v>
      </c>
      <c r="E615" s="88">
        <v>45356</v>
      </c>
      <c r="F615" s="176">
        <v>10002654</v>
      </c>
      <c r="G615" s="177" t="s">
        <v>85</v>
      </c>
      <c r="H615" t="s">
        <v>890</v>
      </c>
    </row>
    <row r="616" spans="1:8" ht="15">
      <c r="A616" t="s">
        <v>728</v>
      </c>
      <c r="B616">
        <v>2010</v>
      </c>
      <c r="C616" t="s">
        <v>85</v>
      </c>
      <c r="D616" t="s">
        <v>692</v>
      </c>
      <c r="E616" s="88">
        <v>45356</v>
      </c>
      <c r="F616" s="176">
        <v>10005024</v>
      </c>
      <c r="G616" s="177" t="s">
        <v>85</v>
      </c>
      <c r="H616" t="s">
        <v>890</v>
      </c>
    </row>
    <row r="617" spans="1:8" ht="15">
      <c r="A617" t="s">
        <v>701</v>
      </c>
      <c r="B617">
        <v>2010</v>
      </c>
      <c r="C617" t="s">
        <v>85</v>
      </c>
      <c r="D617" t="s">
        <v>692</v>
      </c>
      <c r="E617" s="88">
        <v>45356</v>
      </c>
      <c r="F617" s="176">
        <v>10004713</v>
      </c>
      <c r="G617" s="177" t="s">
        <v>85</v>
      </c>
      <c r="H617" t="s">
        <v>890</v>
      </c>
    </row>
    <row r="618" spans="1:8" ht="15">
      <c r="A618" t="s">
        <v>891</v>
      </c>
      <c r="B618">
        <v>2011</v>
      </c>
      <c r="C618" t="s">
        <v>85</v>
      </c>
      <c r="D618" t="s">
        <v>703</v>
      </c>
      <c r="E618" s="88">
        <v>45358</v>
      </c>
      <c r="F618" s="176">
        <v>10005038</v>
      </c>
      <c r="G618" s="177" t="s">
        <v>85</v>
      </c>
      <c r="H618" t="s">
        <v>809</v>
      </c>
    </row>
    <row r="619" spans="1:8" ht="15">
      <c r="A619" t="s">
        <v>702</v>
      </c>
      <c r="B619">
        <v>2009</v>
      </c>
      <c r="C619" t="s">
        <v>86</v>
      </c>
      <c r="D619" t="s">
        <v>703</v>
      </c>
      <c r="E619" s="88">
        <v>45358</v>
      </c>
      <c r="F619" s="176">
        <v>10004933</v>
      </c>
      <c r="G619" s="177" t="s">
        <v>86</v>
      </c>
      <c r="H619" t="s">
        <v>809</v>
      </c>
    </row>
    <row r="620" spans="1:8" ht="15">
      <c r="A620" t="s">
        <v>704</v>
      </c>
      <c r="B620">
        <v>1981</v>
      </c>
      <c r="C620" t="s">
        <v>85</v>
      </c>
      <c r="D620" t="s">
        <v>703</v>
      </c>
      <c r="E620" s="88">
        <v>45358</v>
      </c>
      <c r="F620" s="176">
        <v>10004078</v>
      </c>
      <c r="G620" s="177" t="s">
        <v>85</v>
      </c>
      <c r="H620" t="s">
        <v>809</v>
      </c>
    </row>
    <row r="621" spans="1:8" ht="15">
      <c r="A621" t="s">
        <v>705</v>
      </c>
      <c r="B621">
        <v>2006</v>
      </c>
      <c r="C621" t="s">
        <v>85</v>
      </c>
      <c r="D621" t="s">
        <v>703</v>
      </c>
      <c r="E621" s="88">
        <v>45358</v>
      </c>
      <c r="F621" s="176">
        <v>10004747</v>
      </c>
      <c r="G621" s="177" t="s">
        <v>85</v>
      </c>
      <c r="H621" t="s">
        <v>809</v>
      </c>
    </row>
    <row r="622" spans="1:8" ht="15">
      <c r="A622" t="s">
        <v>892</v>
      </c>
      <c r="B622">
        <v>2011</v>
      </c>
      <c r="C622" t="s">
        <v>85</v>
      </c>
      <c r="D622" t="s">
        <v>703</v>
      </c>
      <c r="E622" s="88">
        <v>45358</v>
      </c>
      <c r="F622" s="176">
        <v>10005039</v>
      </c>
      <c r="G622" s="177" t="s">
        <v>85</v>
      </c>
      <c r="H622" t="s">
        <v>809</v>
      </c>
    </row>
    <row r="623" spans="1:8" ht="15">
      <c r="A623" t="s">
        <v>706</v>
      </c>
      <c r="B623">
        <v>2006</v>
      </c>
      <c r="C623" t="s">
        <v>85</v>
      </c>
      <c r="D623" t="s">
        <v>703</v>
      </c>
      <c r="E623" s="88">
        <v>45358</v>
      </c>
      <c r="F623" s="176">
        <v>10004748</v>
      </c>
      <c r="G623" s="177" t="s">
        <v>85</v>
      </c>
      <c r="H623" t="s">
        <v>809</v>
      </c>
    </row>
    <row r="624" spans="1:8" ht="15">
      <c r="A624" t="s">
        <v>707</v>
      </c>
      <c r="B624">
        <v>2008</v>
      </c>
      <c r="C624" t="s">
        <v>86</v>
      </c>
      <c r="D624" t="s">
        <v>703</v>
      </c>
      <c r="E624" s="88">
        <v>45358</v>
      </c>
      <c r="F624" s="176">
        <v>10004905</v>
      </c>
      <c r="G624" s="177" t="s">
        <v>86</v>
      </c>
      <c r="H624" t="s">
        <v>809</v>
      </c>
    </row>
    <row r="625" spans="1:8" ht="15">
      <c r="A625" t="s">
        <v>708</v>
      </c>
      <c r="B625">
        <v>2009</v>
      </c>
      <c r="C625" t="s">
        <v>85</v>
      </c>
      <c r="D625" t="s">
        <v>703</v>
      </c>
      <c r="E625" s="88">
        <v>45358</v>
      </c>
      <c r="F625" s="176">
        <v>10004449</v>
      </c>
      <c r="G625" s="177" t="s">
        <v>85</v>
      </c>
      <c r="H625" t="s">
        <v>809</v>
      </c>
    </row>
    <row r="626" spans="1:8" ht="15">
      <c r="A626" t="s">
        <v>709</v>
      </c>
      <c r="B626">
        <v>2005</v>
      </c>
      <c r="C626" t="s">
        <v>85</v>
      </c>
      <c r="D626" t="s">
        <v>703</v>
      </c>
      <c r="E626" s="88">
        <v>45358</v>
      </c>
      <c r="F626" s="176">
        <v>10003902</v>
      </c>
      <c r="G626" s="177" t="s">
        <v>85</v>
      </c>
      <c r="H626" t="s">
        <v>809</v>
      </c>
    </row>
    <row r="627" spans="1:8" ht="15">
      <c r="A627" t="s">
        <v>710</v>
      </c>
      <c r="B627">
        <v>2009</v>
      </c>
      <c r="C627" t="s">
        <v>85</v>
      </c>
      <c r="D627" t="s">
        <v>703</v>
      </c>
      <c r="E627" s="88">
        <v>45358</v>
      </c>
      <c r="F627" s="176">
        <v>10004864</v>
      </c>
      <c r="G627" s="177" t="s">
        <v>85</v>
      </c>
      <c r="H627" t="s">
        <v>809</v>
      </c>
    </row>
    <row r="628" spans="1:8" ht="15">
      <c r="A628" t="s">
        <v>711</v>
      </c>
      <c r="B628">
        <v>2008</v>
      </c>
      <c r="C628" t="s">
        <v>86</v>
      </c>
      <c r="D628" t="s">
        <v>703</v>
      </c>
      <c r="E628" s="88">
        <v>45358</v>
      </c>
      <c r="F628" s="176">
        <v>10003951</v>
      </c>
      <c r="G628" s="177" t="s">
        <v>86</v>
      </c>
      <c r="H628" t="s">
        <v>809</v>
      </c>
    </row>
    <row r="629" spans="1:8" ht="15">
      <c r="A629" t="s">
        <v>712</v>
      </c>
      <c r="B629">
        <v>2000</v>
      </c>
      <c r="C629" t="s">
        <v>85</v>
      </c>
      <c r="D629" t="s">
        <v>703</v>
      </c>
      <c r="E629" s="88">
        <v>45358</v>
      </c>
      <c r="F629" s="176">
        <v>10003407</v>
      </c>
      <c r="G629" s="177" t="s">
        <v>85</v>
      </c>
      <c r="H629" t="s">
        <v>809</v>
      </c>
    </row>
    <row r="630" spans="1:8" ht="15">
      <c r="A630" t="s">
        <v>713</v>
      </c>
      <c r="B630">
        <v>2010</v>
      </c>
      <c r="C630" t="s">
        <v>86</v>
      </c>
      <c r="D630" t="s">
        <v>703</v>
      </c>
      <c r="E630" s="88">
        <v>45358</v>
      </c>
      <c r="F630" s="176">
        <v>10004756</v>
      </c>
      <c r="G630" s="177" t="s">
        <v>86</v>
      </c>
      <c r="H630" t="s">
        <v>809</v>
      </c>
    </row>
    <row r="631" spans="1:8" ht="15">
      <c r="A631" t="s">
        <v>714</v>
      </c>
      <c r="B631">
        <v>2007</v>
      </c>
      <c r="C631" t="s">
        <v>86</v>
      </c>
      <c r="D631" t="s">
        <v>715</v>
      </c>
      <c r="E631" s="88">
        <v>45351</v>
      </c>
      <c r="F631" s="176">
        <v>10004178</v>
      </c>
      <c r="G631" s="177" t="s">
        <v>86</v>
      </c>
      <c r="H631" t="s">
        <v>817</v>
      </c>
    </row>
    <row r="632" spans="1:8" ht="15">
      <c r="A632" t="s">
        <v>716</v>
      </c>
      <c r="B632">
        <v>2008</v>
      </c>
      <c r="C632" t="s">
        <v>85</v>
      </c>
      <c r="D632" t="s">
        <v>715</v>
      </c>
      <c r="E632" s="88">
        <v>45307</v>
      </c>
      <c r="F632" s="176">
        <v>10004950</v>
      </c>
      <c r="G632" s="177" t="s">
        <v>85</v>
      </c>
      <c r="H632" t="s">
        <v>817</v>
      </c>
    </row>
    <row r="633" spans="1:8" ht="15">
      <c r="A633" t="s">
        <v>717</v>
      </c>
      <c r="B633">
        <v>2005</v>
      </c>
      <c r="C633" t="s">
        <v>85</v>
      </c>
      <c r="D633" t="s">
        <v>715</v>
      </c>
      <c r="E633" s="88">
        <v>45351</v>
      </c>
      <c r="F633" s="176">
        <v>10004687</v>
      </c>
      <c r="G633" s="177" t="s">
        <v>85</v>
      </c>
      <c r="H633" t="s">
        <v>817</v>
      </c>
    </row>
    <row r="634" spans="1:8" ht="15">
      <c r="A634" t="s">
        <v>893</v>
      </c>
      <c r="B634">
        <v>2005</v>
      </c>
      <c r="C634" t="s">
        <v>85</v>
      </c>
      <c r="D634" t="s">
        <v>715</v>
      </c>
      <c r="E634" s="88">
        <v>45350</v>
      </c>
      <c r="F634" s="176">
        <v>10004507</v>
      </c>
      <c r="G634" s="177" t="s">
        <v>85</v>
      </c>
      <c r="H634" t="s">
        <v>817</v>
      </c>
    </row>
    <row r="635" spans="1:8" ht="15">
      <c r="A635" t="s">
        <v>718</v>
      </c>
      <c r="B635">
        <v>2006</v>
      </c>
      <c r="C635" t="s">
        <v>85</v>
      </c>
      <c r="D635" t="s">
        <v>715</v>
      </c>
      <c r="E635" s="88">
        <v>45351</v>
      </c>
      <c r="F635" s="176">
        <v>10004508</v>
      </c>
      <c r="G635" s="177" t="s">
        <v>85</v>
      </c>
      <c r="H635" t="s">
        <v>817</v>
      </c>
    </row>
    <row r="636" spans="1:8" ht="15">
      <c r="A636" t="s">
        <v>719</v>
      </c>
      <c r="B636">
        <v>2007</v>
      </c>
      <c r="C636" t="s">
        <v>85</v>
      </c>
      <c r="D636" t="s">
        <v>715</v>
      </c>
      <c r="E636" s="88">
        <v>45351</v>
      </c>
      <c r="F636" s="176">
        <v>10003499</v>
      </c>
      <c r="G636" s="177" t="s">
        <v>85</v>
      </c>
      <c r="H636" t="s">
        <v>817</v>
      </c>
    </row>
    <row r="637" spans="1:8" ht="15">
      <c r="A637" t="s">
        <v>894</v>
      </c>
      <c r="B637">
        <v>2009</v>
      </c>
      <c r="C637" t="s">
        <v>86</v>
      </c>
      <c r="D637" t="s">
        <v>720</v>
      </c>
      <c r="E637" s="88">
        <v>45358</v>
      </c>
      <c r="F637" s="176">
        <v>10005037</v>
      </c>
      <c r="G637" s="177" t="s">
        <v>86</v>
      </c>
      <c r="H637" t="s">
        <v>809</v>
      </c>
    </row>
    <row r="638" spans="1:8" ht="15">
      <c r="A638" t="s">
        <v>721</v>
      </c>
      <c r="B638">
        <v>2007</v>
      </c>
      <c r="C638" t="s">
        <v>85</v>
      </c>
      <c r="D638" t="s">
        <v>722</v>
      </c>
      <c r="E638" s="88">
        <v>45314</v>
      </c>
      <c r="F638" s="176">
        <v>10004491</v>
      </c>
      <c r="G638" s="177" t="s">
        <v>85</v>
      </c>
      <c r="H638" t="s">
        <v>860</v>
      </c>
    </row>
    <row r="639" spans="1:8" ht="15">
      <c r="A639" t="s">
        <v>723</v>
      </c>
      <c r="B639">
        <v>2009</v>
      </c>
      <c r="C639" t="s">
        <v>85</v>
      </c>
      <c r="D639" t="s">
        <v>722</v>
      </c>
      <c r="E639" s="88">
        <v>45314</v>
      </c>
      <c r="F639" s="176">
        <v>10004734</v>
      </c>
      <c r="G639" s="177" t="s">
        <v>85</v>
      </c>
      <c r="H639" t="s">
        <v>860</v>
      </c>
    </row>
    <row r="640" spans="1:8" ht="15">
      <c r="A640" t="s">
        <v>724</v>
      </c>
      <c r="B640">
        <v>1999</v>
      </c>
      <c r="C640" t="s">
        <v>85</v>
      </c>
      <c r="D640" t="s">
        <v>722</v>
      </c>
      <c r="E640" s="88">
        <v>45314</v>
      </c>
      <c r="F640" s="176">
        <v>10000007</v>
      </c>
      <c r="G640" s="177" t="s">
        <v>85</v>
      </c>
      <c r="H640" t="s">
        <v>860</v>
      </c>
    </row>
    <row r="641" spans="1:8" ht="15">
      <c r="A641" t="s">
        <v>725</v>
      </c>
      <c r="B641">
        <v>1999</v>
      </c>
      <c r="C641" t="s">
        <v>85</v>
      </c>
      <c r="D641" t="s">
        <v>722</v>
      </c>
      <c r="E641" s="88">
        <v>45314</v>
      </c>
      <c r="F641" s="176">
        <v>10000003</v>
      </c>
      <c r="G641" s="177" t="s">
        <v>85</v>
      </c>
      <c r="H641" t="s">
        <v>860</v>
      </c>
    </row>
    <row r="642" spans="1:8" ht="15">
      <c r="A642" t="s">
        <v>726</v>
      </c>
      <c r="B642">
        <v>1995</v>
      </c>
      <c r="C642" t="s">
        <v>85</v>
      </c>
      <c r="D642" t="s">
        <v>722</v>
      </c>
      <c r="E642" s="88">
        <v>45314</v>
      </c>
      <c r="F642" s="176">
        <v>10000016</v>
      </c>
      <c r="G642" s="177" t="s">
        <v>85</v>
      </c>
      <c r="H642" t="s">
        <v>860</v>
      </c>
    </row>
    <row r="643" spans="1:8" ht="15">
      <c r="A643" t="s">
        <v>727</v>
      </c>
      <c r="B643">
        <v>2004</v>
      </c>
      <c r="C643" t="s">
        <v>85</v>
      </c>
      <c r="D643" t="s">
        <v>722</v>
      </c>
      <c r="E643" s="88">
        <v>45314</v>
      </c>
      <c r="F643" s="176">
        <v>10002909</v>
      </c>
      <c r="G643" s="177" t="s">
        <v>85</v>
      </c>
      <c r="H643" t="s">
        <v>860</v>
      </c>
    </row>
    <row r="644" spans="1:8" ht="15">
      <c r="A644" t="s">
        <v>284</v>
      </c>
      <c r="B644">
        <v>1989</v>
      </c>
      <c r="C644" t="s">
        <v>85</v>
      </c>
      <c r="D644" t="s">
        <v>722</v>
      </c>
      <c r="E644" s="88">
        <v>45357</v>
      </c>
      <c r="F644" s="176">
        <v>10000494</v>
      </c>
      <c r="G644" s="177" t="s">
        <v>85</v>
      </c>
      <c r="H644" t="s">
        <v>860</v>
      </c>
    </row>
    <row r="645" spans="1:8" ht="15">
      <c r="A645" t="s">
        <v>728</v>
      </c>
      <c r="B645">
        <v>2007</v>
      </c>
      <c r="C645" t="s">
        <v>85</v>
      </c>
      <c r="D645" t="s">
        <v>722</v>
      </c>
      <c r="E645" s="88">
        <v>45352</v>
      </c>
      <c r="F645" s="176">
        <v>10004735</v>
      </c>
      <c r="G645" s="177" t="s">
        <v>85</v>
      </c>
      <c r="H645" t="s">
        <v>860</v>
      </c>
    </row>
    <row r="646" spans="1:8" ht="15">
      <c r="A646" t="s">
        <v>895</v>
      </c>
      <c r="B646">
        <v>2010</v>
      </c>
      <c r="C646" t="s">
        <v>85</v>
      </c>
      <c r="D646" t="s">
        <v>722</v>
      </c>
      <c r="E646" s="88">
        <v>45352</v>
      </c>
      <c r="F646" s="176">
        <v>10005016</v>
      </c>
      <c r="G646" s="177" t="s">
        <v>85</v>
      </c>
      <c r="H646" t="s">
        <v>860</v>
      </c>
    </row>
    <row r="647" spans="1:8" ht="15">
      <c r="A647" t="s">
        <v>729</v>
      </c>
      <c r="B647">
        <v>2007</v>
      </c>
      <c r="C647" t="s">
        <v>85</v>
      </c>
      <c r="D647" t="s">
        <v>722</v>
      </c>
      <c r="E647" s="88">
        <v>45314</v>
      </c>
      <c r="F647" s="176">
        <v>10004736</v>
      </c>
      <c r="G647" s="177" t="s">
        <v>85</v>
      </c>
      <c r="H647" t="s">
        <v>860</v>
      </c>
    </row>
    <row r="648" spans="1:8" ht="15">
      <c r="A648" t="s">
        <v>896</v>
      </c>
      <c r="B648">
        <v>2008</v>
      </c>
      <c r="C648" t="s">
        <v>85</v>
      </c>
      <c r="D648" t="s">
        <v>722</v>
      </c>
      <c r="E648" s="88">
        <v>45352</v>
      </c>
      <c r="F648" s="176">
        <v>10005017</v>
      </c>
      <c r="G648" s="177" t="s">
        <v>85</v>
      </c>
      <c r="H648" t="s">
        <v>860</v>
      </c>
    </row>
    <row r="649" spans="1:8" ht="15">
      <c r="A649" t="s">
        <v>730</v>
      </c>
      <c r="B649">
        <v>2010</v>
      </c>
      <c r="C649" t="s">
        <v>85</v>
      </c>
      <c r="D649" t="s">
        <v>722</v>
      </c>
      <c r="E649" s="88">
        <v>45314</v>
      </c>
      <c r="F649" s="176">
        <v>10004737</v>
      </c>
      <c r="G649" s="177" t="s">
        <v>85</v>
      </c>
      <c r="H649" t="s">
        <v>860</v>
      </c>
    </row>
    <row r="650" spans="1:8" ht="15">
      <c r="A650" t="s">
        <v>731</v>
      </c>
      <c r="B650">
        <v>2008</v>
      </c>
      <c r="C650" t="s">
        <v>86</v>
      </c>
      <c r="D650" t="s">
        <v>732</v>
      </c>
      <c r="E650" s="88">
        <v>45351</v>
      </c>
      <c r="F650" s="176">
        <v>10004555</v>
      </c>
      <c r="G650" s="177" t="s">
        <v>86</v>
      </c>
      <c r="H650" t="s">
        <v>897</v>
      </c>
    </row>
    <row r="651" spans="1:8" ht="15">
      <c r="A651" t="s">
        <v>898</v>
      </c>
      <c r="B651">
        <v>2011</v>
      </c>
      <c r="C651" t="s">
        <v>85</v>
      </c>
      <c r="D651" t="s">
        <v>732</v>
      </c>
      <c r="E651" s="88">
        <v>45355</v>
      </c>
      <c r="F651" s="176">
        <v>10004992</v>
      </c>
      <c r="G651" s="177" t="s">
        <v>85</v>
      </c>
      <c r="H651" t="s">
        <v>897</v>
      </c>
    </row>
    <row r="652" spans="1:8" ht="15">
      <c r="A652" t="s">
        <v>733</v>
      </c>
      <c r="B652">
        <v>2007</v>
      </c>
      <c r="C652" t="s">
        <v>85</v>
      </c>
      <c r="D652" t="s">
        <v>732</v>
      </c>
      <c r="E652" s="88">
        <v>45351</v>
      </c>
      <c r="F652" s="176">
        <v>10004788</v>
      </c>
      <c r="G652" s="177" t="s">
        <v>85</v>
      </c>
      <c r="H652" t="s">
        <v>897</v>
      </c>
    </row>
    <row r="653" spans="1:8" ht="15">
      <c r="A653" t="s">
        <v>734</v>
      </c>
      <c r="B653">
        <v>2008</v>
      </c>
      <c r="C653" t="s">
        <v>85</v>
      </c>
      <c r="D653" t="s">
        <v>732</v>
      </c>
      <c r="E653" s="88">
        <v>45351</v>
      </c>
      <c r="F653" s="176">
        <v>10004868</v>
      </c>
      <c r="G653" s="177" t="s">
        <v>85</v>
      </c>
      <c r="H653" t="s">
        <v>897</v>
      </c>
    </row>
    <row r="654" spans="1:8" ht="15">
      <c r="A654" t="s">
        <v>735</v>
      </c>
      <c r="B654">
        <v>2007</v>
      </c>
      <c r="C654" t="s">
        <v>85</v>
      </c>
      <c r="D654" t="s">
        <v>732</v>
      </c>
      <c r="E654" s="88">
        <v>45351</v>
      </c>
      <c r="F654" s="176">
        <v>10004572</v>
      </c>
      <c r="G654" s="177" t="s">
        <v>85</v>
      </c>
      <c r="H654" t="s">
        <v>897</v>
      </c>
    </row>
    <row r="655" spans="1:8" ht="15">
      <c r="A655" t="s">
        <v>736</v>
      </c>
      <c r="B655">
        <v>2001</v>
      </c>
      <c r="C655" t="s">
        <v>85</v>
      </c>
      <c r="D655" t="s">
        <v>732</v>
      </c>
      <c r="E655" s="88">
        <v>45351</v>
      </c>
      <c r="F655" s="176">
        <v>10000653</v>
      </c>
      <c r="G655" s="177" t="s">
        <v>85</v>
      </c>
      <c r="H655" t="s">
        <v>897</v>
      </c>
    </row>
    <row r="656" spans="1:8" ht="15">
      <c r="A656" t="s">
        <v>737</v>
      </c>
      <c r="B656">
        <v>2001</v>
      </c>
      <c r="C656" t="s">
        <v>85</v>
      </c>
      <c r="D656" t="s">
        <v>732</v>
      </c>
      <c r="E656" s="88">
        <v>45351</v>
      </c>
      <c r="F656" s="176">
        <v>10000654</v>
      </c>
      <c r="G656" s="177" t="s">
        <v>85</v>
      </c>
      <c r="H656" t="s">
        <v>897</v>
      </c>
    </row>
    <row r="657" spans="1:8" ht="15">
      <c r="A657" t="s">
        <v>738</v>
      </c>
      <c r="B657">
        <v>2002</v>
      </c>
      <c r="C657" t="s">
        <v>85</v>
      </c>
      <c r="D657" t="s">
        <v>732</v>
      </c>
      <c r="E657" s="88">
        <v>45351</v>
      </c>
      <c r="F657" s="176">
        <v>10001695</v>
      </c>
      <c r="G657" s="177" t="s">
        <v>85</v>
      </c>
      <c r="H657" t="s">
        <v>897</v>
      </c>
    </row>
    <row r="658" spans="1:8" ht="15">
      <c r="A658" t="s">
        <v>739</v>
      </c>
      <c r="B658">
        <v>2010</v>
      </c>
      <c r="C658" t="s">
        <v>85</v>
      </c>
      <c r="D658" t="s">
        <v>732</v>
      </c>
      <c r="E658" s="88">
        <v>45351</v>
      </c>
      <c r="F658" s="176">
        <v>10004869</v>
      </c>
      <c r="G658" s="177" t="s">
        <v>85</v>
      </c>
      <c r="H658" t="s">
        <v>897</v>
      </c>
    </row>
    <row r="659" spans="1:8" ht="15">
      <c r="A659" t="s">
        <v>899</v>
      </c>
      <c r="B659">
        <v>2011</v>
      </c>
      <c r="C659" t="s">
        <v>85</v>
      </c>
      <c r="D659" t="s">
        <v>732</v>
      </c>
      <c r="E659" s="88">
        <v>45351</v>
      </c>
      <c r="F659" s="176">
        <v>10004993</v>
      </c>
      <c r="G659" s="177" t="s">
        <v>85</v>
      </c>
      <c r="H659" t="s">
        <v>897</v>
      </c>
    </row>
    <row r="660" spans="1:8" ht="15">
      <c r="A660" t="s">
        <v>740</v>
      </c>
      <c r="B660">
        <v>2008</v>
      </c>
      <c r="C660" t="s">
        <v>86</v>
      </c>
      <c r="D660" t="s">
        <v>732</v>
      </c>
      <c r="E660" s="88">
        <v>45351</v>
      </c>
      <c r="F660" s="176">
        <v>10003642</v>
      </c>
      <c r="G660" s="177" t="s">
        <v>86</v>
      </c>
      <c r="H660" t="s">
        <v>897</v>
      </c>
    </row>
    <row r="661" spans="1:8" ht="15">
      <c r="A661" t="s">
        <v>900</v>
      </c>
      <c r="B661">
        <v>2010</v>
      </c>
      <c r="C661" t="s">
        <v>85</v>
      </c>
      <c r="D661" t="s">
        <v>742</v>
      </c>
      <c r="E661" s="88">
        <v>45352</v>
      </c>
      <c r="F661" s="176">
        <v>10005014</v>
      </c>
      <c r="G661" s="177" t="s">
        <v>85</v>
      </c>
      <c r="H661" t="s">
        <v>855</v>
      </c>
    </row>
    <row r="662" spans="1:8" ht="15">
      <c r="A662" t="s">
        <v>741</v>
      </c>
      <c r="B662">
        <v>2005</v>
      </c>
      <c r="C662" t="s">
        <v>85</v>
      </c>
      <c r="D662" t="s">
        <v>742</v>
      </c>
      <c r="E662" s="88">
        <v>45352</v>
      </c>
      <c r="F662" s="176">
        <v>10004435</v>
      </c>
      <c r="G662" s="177" t="s">
        <v>85</v>
      </c>
      <c r="H662" t="s">
        <v>855</v>
      </c>
    </row>
    <row r="663" spans="1:8" ht="15">
      <c r="A663" t="s">
        <v>901</v>
      </c>
      <c r="B663">
        <v>2007</v>
      </c>
      <c r="C663" t="s">
        <v>85</v>
      </c>
      <c r="D663" t="s">
        <v>742</v>
      </c>
      <c r="E663" s="88">
        <v>45352</v>
      </c>
      <c r="F663" s="176">
        <v>10005015</v>
      </c>
      <c r="G663" s="177" t="s">
        <v>85</v>
      </c>
      <c r="H663" t="s">
        <v>855</v>
      </c>
    </row>
    <row r="664" spans="1:8" ht="15">
      <c r="A664" t="s">
        <v>743</v>
      </c>
      <c r="B664">
        <v>2005</v>
      </c>
      <c r="C664" t="s">
        <v>85</v>
      </c>
      <c r="D664" t="s">
        <v>742</v>
      </c>
      <c r="E664" s="88">
        <v>45352</v>
      </c>
      <c r="F664" s="176">
        <v>10003337</v>
      </c>
      <c r="G664" s="177" t="s">
        <v>85</v>
      </c>
      <c r="H664" t="s">
        <v>855</v>
      </c>
    </row>
    <row r="665" spans="1:8" ht="15">
      <c r="A665" t="s">
        <v>902</v>
      </c>
      <c r="B665">
        <v>1998</v>
      </c>
      <c r="C665" t="s">
        <v>86</v>
      </c>
      <c r="D665" t="s">
        <v>745</v>
      </c>
      <c r="E665" s="88">
        <v>45358</v>
      </c>
      <c r="F665" s="176">
        <v>10002714</v>
      </c>
      <c r="G665" s="177" t="s">
        <v>86</v>
      </c>
      <c r="H665" t="s">
        <v>828</v>
      </c>
    </row>
    <row r="666" spans="1:8" ht="15">
      <c r="A666" t="s">
        <v>744</v>
      </c>
      <c r="B666">
        <v>2007</v>
      </c>
      <c r="C666" t="s">
        <v>85</v>
      </c>
      <c r="D666" t="s">
        <v>745</v>
      </c>
      <c r="E666" s="88">
        <v>45355</v>
      </c>
      <c r="F666" s="176">
        <v>10003416</v>
      </c>
      <c r="G666" s="177" t="s">
        <v>85</v>
      </c>
      <c r="H666" t="s">
        <v>828</v>
      </c>
    </row>
    <row r="667" spans="1:8" ht="15">
      <c r="A667" t="s">
        <v>746</v>
      </c>
      <c r="B667">
        <v>1994</v>
      </c>
      <c r="C667" t="s">
        <v>86</v>
      </c>
      <c r="D667" t="s">
        <v>745</v>
      </c>
      <c r="E667" s="88">
        <v>45355</v>
      </c>
      <c r="F667" s="176">
        <v>10000243</v>
      </c>
      <c r="G667" s="177" t="s">
        <v>86</v>
      </c>
      <c r="H667" t="s">
        <v>828</v>
      </c>
    </row>
    <row r="668" spans="1:8" ht="15">
      <c r="A668" t="s">
        <v>903</v>
      </c>
      <c r="B668">
        <v>2010</v>
      </c>
      <c r="C668" t="s">
        <v>85</v>
      </c>
      <c r="D668" t="s">
        <v>745</v>
      </c>
      <c r="E668" s="88">
        <v>45355</v>
      </c>
      <c r="F668" s="176">
        <v>10005021</v>
      </c>
      <c r="G668" s="177" t="s">
        <v>85</v>
      </c>
      <c r="H668" t="s">
        <v>828</v>
      </c>
    </row>
    <row r="669" spans="1:8" ht="15">
      <c r="A669" t="s">
        <v>747</v>
      </c>
      <c r="B669">
        <v>2001</v>
      </c>
      <c r="C669" t="s">
        <v>86</v>
      </c>
      <c r="D669" t="s">
        <v>745</v>
      </c>
      <c r="E669" s="88">
        <v>45355</v>
      </c>
      <c r="F669" s="176">
        <v>10002900</v>
      </c>
      <c r="G669" s="177" t="s">
        <v>86</v>
      </c>
      <c r="H669" t="s">
        <v>828</v>
      </c>
    </row>
    <row r="670" spans="1:8" ht="15">
      <c r="A670" t="s">
        <v>748</v>
      </c>
      <c r="B670">
        <v>2006</v>
      </c>
      <c r="C670" t="s">
        <v>85</v>
      </c>
      <c r="D670" t="s">
        <v>745</v>
      </c>
      <c r="E670" s="88">
        <v>45355</v>
      </c>
      <c r="F670" s="176">
        <v>10003025</v>
      </c>
      <c r="G670" s="177" t="s">
        <v>85</v>
      </c>
      <c r="H670" t="s">
        <v>828</v>
      </c>
    </row>
    <row r="671" spans="1:8" ht="15">
      <c r="A671" t="s">
        <v>749</v>
      </c>
      <c r="B671">
        <v>2001</v>
      </c>
      <c r="C671" t="s">
        <v>86</v>
      </c>
      <c r="D671" t="s">
        <v>745</v>
      </c>
      <c r="E671" s="88">
        <v>45355</v>
      </c>
      <c r="F671" s="176">
        <v>10001475</v>
      </c>
      <c r="G671" s="177" t="s">
        <v>86</v>
      </c>
      <c r="H671" t="s">
        <v>828</v>
      </c>
    </row>
    <row r="672" spans="1:8" ht="15">
      <c r="A672" t="s">
        <v>750</v>
      </c>
      <c r="B672">
        <v>2009</v>
      </c>
      <c r="C672" t="s">
        <v>85</v>
      </c>
      <c r="D672" t="s">
        <v>745</v>
      </c>
      <c r="E672" s="88">
        <v>45355</v>
      </c>
      <c r="F672" s="176">
        <v>10004343</v>
      </c>
      <c r="G672" s="177" t="s">
        <v>85</v>
      </c>
      <c r="H672" t="s">
        <v>828</v>
      </c>
    </row>
    <row r="673" spans="1:8" ht="15">
      <c r="A673" t="s">
        <v>751</v>
      </c>
      <c r="B673">
        <v>2002</v>
      </c>
      <c r="C673" t="s">
        <v>86</v>
      </c>
      <c r="D673" t="s">
        <v>745</v>
      </c>
      <c r="E673" s="88">
        <v>45355</v>
      </c>
      <c r="F673" s="176">
        <v>10002188</v>
      </c>
      <c r="G673" s="177" t="s">
        <v>86</v>
      </c>
      <c r="H673" t="s">
        <v>828</v>
      </c>
    </row>
    <row r="674" spans="1:8" ht="15">
      <c r="A674" t="s">
        <v>752</v>
      </c>
      <c r="B674">
        <v>2006</v>
      </c>
      <c r="C674" t="s">
        <v>86</v>
      </c>
      <c r="D674" t="s">
        <v>745</v>
      </c>
      <c r="E674" s="88">
        <v>45355</v>
      </c>
      <c r="F674" s="176">
        <v>10003465</v>
      </c>
      <c r="G674" s="177" t="s">
        <v>86</v>
      </c>
      <c r="H674" t="s">
        <v>828</v>
      </c>
    </row>
    <row r="675" spans="1:8" ht="15">
      <c r="A675" t="s">
        <v>753</v>
      </c>
      <c r="B675">
        <v>2002</v>
      </c>
      <c r="C675" t="s">
        <v>86</v>
      </c>
      <c r="D675" t="s">
        <v>745</v>
      </c>
      <c r="E675" s="88">
        <v>45355</v>
      </c>
      <c r="F675" s="176">
        <v>10002903</v>
      </c>
      <c r="G675" s="177" t="s">
        <v>86</v>
      </c>
      <c r="H675" t="s">
        <v>828</v>
      </c>
    </row>
    <row r="676" spans="1:8" ht="15">
      <c r="A676" t="s">
        <v>754</v>
      </c>
      <c r="B676">
        <v>2002</v>
      </c>
      <c r="C676" t="s">
        <v>86</v>
      </c>
      <c r="D676" t="s">
        <v>745</v>
      </c>
      <c r="E676" s="88">
        <v>45355</v>
      </c>
      <c r="F676" s="176">
        <v>10004237</v>
      </c>
      <c r="G676" s="177" t="s">
        <v>86</v>
      </c>
      <c r="H676" t="s">
        <v>828</v>
      </c>
    </row>
    <row r="677" spans="1:8" ht="15">
      <c r="A677" t="s">
        <v>755</v>
      </c>
      <c r="B677">
        <v>2000</v>
      </c>
      <c r="C677" t="s">
        <v>86</v>
      </c>
      <c r="D677" t="s">
        <v>745</v>
      </c>
      <c r="E677" s="88">
        <v>45355</v>
      </c>
      <c r="F677" s="176">
        <v>10002378</v>
      </c>
      <c r="G677" s="177" t="s">
        <v>86</v>
      </c>
      <c r="H677" t="s">
        <v>828</v>
      </c>
    </row>
    <row r="678" spans="1:8" ht="15">
      <c r="A678" t="s">
        <v>756</v>
      </c>
      <c r="B678">
        <v>2004</v>
      </c>
      <c r="C678" t="s">
        <v>86</v>
      </c>
      <c r="D678" t="s">
        <v>745</v>
      </c>
      <c r="E678" s="88">
        <v>45355</v>
      </c>
      <c r="F678" s="176">
        <v>10004672</v>
      </c>
      <c r="G678" s="177" t="s">
        <v>86</v>
      </c>
      <c r="H678" t="s">
        <v>828</v>
      </c>
    </row>
    <row r="679" spans="1:8" ht="15">
      <c r="A679" t="s">
        <v>757</v>
      </c>
      <c r="B679">
        <v>1982</v>
      </c>
      <c r="C679" t="s">
        <v>86</v>
      </c>
      <c r="D679" t="s">
        <v>745</v>
      </c>
      <c r="E679" s="88">
        <v>45355</v>
      </c>
      <c r="F679" s="176">
        <v>10003417</v>
      </c>
      <c r="G679" s="177" t="s">
        <v>86</v>
      </c>
      <c r="H679" t="s">
        <v>828</v>
      </c>
    </row>
    <row r="680" spans="1:8" ht="15">
      <c r="A680" t="s">
        <v>758</v>
      </c>
      <c r="B680">
        <v>2006</v>
      </c>
      <c r="C680" t="s">
        <v>86</v>
      </c>
      <c r="D680" t="s">
        <v>745</v>
      </c>
      <c r="E680" s="88">
        <v>45355</v>
      </c>
      <c r="F680" s="176">
        <v>10004833</v>
      </c>
      <c r="G680" s="177" t="s">
        <v>86</v>
      </c>
      <c r="H680" t="s">
        <v>828</v>
      </c>
    </row>
    <row r="681" spans="1:8" ht="15">
      <c r="A681" t="s">
        <v>759</v>
      </c>
      <c r="B681">
        <v>2009</v>
      </c>
      <c r="C681" t="s">
        <v>86</v>
      </c>
      <c r="D681" t="s">
        <v>745</v>
      </c>
      <c r="E681" s="88">
        <v>45355</v>
      </c>
      <c r="F681" s="176">
        <v>10004340</v>
      </c>
      <c r="G681" s="177" t="s">
        <v>86</v>
      </c>
      <c r="H681" t="s">
        <v>828</v>
      </c>
    </row>
    <row r="682" spans="1:8" ht="15">
      <c r="A682" t="s">
        <v>760</v>
      </c>
      <c r="B682">
        <v>2007</v>
      </c>
      <c r="C682" t="s">
        <v>86</v>
      </c>
      <c r="D682" t="s">
        <v>745</v>
      </c>
      <c r="E682" s="88">
        <v>45355</v>
      </c>
      <c r="F682" s="176">
        <v>10004339</v>
      </c>
      <c r="G682" s="177" t="s">
        <v>86</v>
      </c>
      <c r="H682" t="s">
        <v>828</v>
      </c>
    </row>
    <row r="683" spans="1:8" ht="15">
      <c r="A683" t="s">
        <v>761</v>
      </c>
      <c r="B683">
        <v>2005</v>
      </c>
      <c r="C683" t="s">
        <v>86</v>
      </c>
      <c r="D683" t="s">
        <v>745</v>
      </c>
      <c r="E683" s="88">
        <v>45355</v>
      </c>
      <c r="F683" s="176">
        <v>10003570</v>
      </c>
      <c r="G683" s="177" t="s">
        <v>86</v>
      </c>
      <c r="H683" t="s">
        <v>828</v>
      </c>
    </row>
    <row r="684" spans="1:8" ht="15">
      <c r="A684" t="s">
        <v>762</v>
      </c>
      <c r="B684">
        <v>1999</v>
      </c>
      <c r="C684" t="s">
        <v>86</v>
      </c>
      <c r="D684" t="s">
        <v>763</v>
      </c>
      <c r="E684" s="88">
        <v>45351</v>
      </c>
      <c r="F684" s="176">
        <v>10001626</v>
      </c>
      <c r="G684" s="177" t="s">
        <v>86</v>
      </c>
      <c r="H684" t="s">
        <v>827</v>
      </c>
    </row>
    <row r="685" spans="1:8" ht="15">
      <c r="A685" t="s">
        <v>764</v>
      </c>
      <c r="B685">
        <v>1977</v>
      </c>
      <c r="C685" t="s">
        <v>85</v>
      </c>
      <c r="D685" t="s">
        <v>763</v>
      </c>
      <c r="E685" s="88">
        <v>45351</v>
      </c>
      <c r="F685" s="176">
        <v>10000737</v>
      </c>
      <c r="G685" s="177" t="s">
        <v>85</v>
      </c>
      <c r="H685" t="s">
        <v>827</v>
      </c>
    </row>
    <row r="686" spans="1:8" ht="15">
      <c r="A686" t="s">
        <v>765</v>
      </c>
      <c r="B686">
        <v>1997</v>
      </c>
      <c r="C686" t="s">
        <v>85</v>
      </c>
      <c r="D686" t="s">
        <v>763</v>
      </c>
      <c r="E686" s="88">
        <v>45351</v>
      </c>
      <c r="F686" s="176">
        <v>10002365</v>
      </c>
      <c r="G686" s="177" t="s">
        <v>85</v>
      </c>
      <c r="H686" t="s">
        <v>827</v>
      </c>
    </row>
    <row r="687" spans="1:8" ht="15">
      <c r="A687" t="s">
        <v>766</v>
      </c>
      <c r="B687">
        <v>2005</v>
      </c>
      <c r="C687" t="s">
        <v>86</v>
      </c>
      <c r="D687" t="s">
        <v>763</v>
      </c>
      <c r="E687" s="88">
        <v>45351</v>
      </c>
      <c r="F687" s="176">
        <v>10002606</v>
      </c>
      <c r="G687" s="177" t="s">
        <v>86</v>
      </c>
      <c r="H687" t="s">
        <v>827</v>
      </c>
    </row>
    <row r="688" spans="1:8" ht="15">
      <c r="A688" t="s">
        <v>767</v>
      </c>
      <c r="B688">
        <v>2006</v>
      </c>
      <c r="C688" t="s">
        <v>86</v>
      </c>
      <c r="D688" t="s">
        <v>763</v>
      </c>
      <c r="E688" s="88">
        <v>45351</v>
      </c>
      <c r="F688" s="176">
        <v>10002978</v>
      </c>
      <c r="G688" s="177" t="s">
        <v>86</v>
      </c>
      <c r="H688" t="s">
        <v>827</v>
      </c>
    </row>
    <row r="689" spans="1:8" ht="15">
      <c r="A689" t="s">
        <v>768</v>
      </c>
      <c r="B689">
        <v>1989</v>
      </c>
      <c r="C689" t="s">
        <v>85</v>
      </c>
      <c r="D689" t="s">
        <v>763</v>
      </c>
      <c r="E689" s="88">
        <v>45351</v>
      </c>
      <c r="F689" s="176">
        <v>10000743</v>
      </c>
      <c r="G689" s="177" t="s">
        <v>85</v>
      </c>
      <c r="H689" t="s">
        <v>827</v>
      </c>
    </row>
    <row r="690" spans="1:8" ht="15">
      <c r="A690" t="s">
        <v>769</v>
      </c>
      <c r="B690">
        <v>2010</v>
      </c>
      <c r="C690" t="s">
        <v>85</v>
      </c>
      <c r="D690" t="s">
        <v>763</v>
      </c>
      <c r="E690" s="88">
        <v>45351</v>
      </c>
      <c r="F690" s="176">
        <v>10004700</v>
      </c>
      <c r="G690" s="177" t="s">
        <v>85</v>
      </c>
      <c r="H690" t="s">
        <v>827</v>
      </c>
    </row>
    <row r="691" spans="1:8" ht="15">
      <c r="A691" t="s">
        <v>770</v>
      </c>
      <c r="B691">
        <v>2004</v>
      </c>
      <c r="C691" t="s">
        <v>85</v>
      </c>
      <c r="D691" t="s">
        <v>763</v>
      </c>
      <c r="E691" s="88">
        <v>45351</v>
      </c>
      <c r="F691" s="176">
        <v>10002210</v>
      </c>
      <c r="G691" s="177" t="s">
        <v>85</v>
      </c>
      <c r="H691" t="s">
        <v>827</v>
      </c>
    </row>
    <row r="692" spans="1:8" ht="15">
      <c r="A692" t="s">
        <v>771</v>
      </c>
      <c r="B692">
        <v>2000</v>
      </c>
      <c r="C692" t="s">
        <v>85</v>
      </c>
      <c r="D692" t="s">
        <v>763</v>
      </c>
      <c r="E692" s="88">
        <v>45351</v>
      </c>
      <c r="F692" s="176">
        <v>10000748</v>
      </c>
      <c r="G692" s="177" t="s">
        <v>85</v>
      </c>
      <c r="H692" t="s">
        <v>827</v>
      </c>
    </row>
    <row r="693" spans="1:8" ht="15">
      <c r="A693" t="s">
        <v>772</v>
      </c>
      <c r="B693">
        <v>2004</v>
      </c>
      <c r="C693" t="s">
        <v>85</v>
      </c>
      <c r="D693" t="s">
        <v>773</v>
      </c>
      <c r="E693" s="88">
        <v>45358</v>
      </c>
      <c r="F693" s="176">
        <v>10002344</v>
      </c>
      <c r="G693" s="177" t="s">
        <v>85</v>
      </c>
      <c r="H693" t="s">
        <v>809</v>
      </c>
    </row>
    <row r="694" spans="1:8" ht="15">
      <c r="A694" t="s">
        <v>774</v>
      </c>
      <c r="B694">
        <v>2005</v>
      </c>
      <c r="C694" t="s">
        <v>86</v>
      </c>
      <c r="D694" t="s">
        <v>773</v>
      </c>
      <c r="E694" s="88">
        <v>45358</v>
      </c>
      <c r="F694" s="176">
        <v>10004185</v>
      </c>
      <c r="G694" s="177" t="s">
        <v>86</v>
      </c>
      <c r="H694" t="s">
        <v>809</v>
      </c>
    </row>
    <row r="695" spans="1:8" ht="15">
      <c r="A695" t="s">
        <v>775</v>
      </c>
      <c r="B695">
        <v>2007</v>
      </c>
      <c r="C695" t="s">
        <v>86</v>
      </c>
      <c r="D695" t="s">
        <v>773</v>
      </c>
      <c r="E695" s="88">
        <v>45358</v>
      </c>
      <c r="F695" s="176">
        <v>10004633</v>
      </c>
      <c r="G695" s="177" t="s">
        <v>86</v>
      </c>
      <c r="H695" t="s">
        <v>809</v>
      </c>
    </row>
    <row r="696" spans="1:8" ht="15">
      <c r="A696" t="s">
        <v>776</v>
      </c>
      <c r="B696">
        <v>2003</v>
      </c>
      <c r="C696" t="s">
        <v>86</v>
      </c>
      <c r="D696" t="s">
        <v>773</v>
      </c>
      <c r="E696" s="88">
        <v>45358</v>
      </c>
      <c r="F696" s="176">
        <v>10002880</v>
      </c>
      <c r="G696" s="177" t="s">
        <v>86</v>
      </c>
      <c r="H696" t="s">
        <v>809</v>
      </c>
    </row>
    <row r="697" spans="1:8" ht="15">
      <c r="A697" t="s">
        <v>777</v>
      </c>
      <c r="B697">
        <v>2007</v>
      </c>
      <c r="C697" t="s">
        <v>85</v>
      </c>
      <c r="D697" t="s">
        <v>773</v>
      </c>
      <c r="E697" s="88">
        <v>45358</v>
      </c>
      <c r="F697" s="176">
        <v>10004184</v>
      </c>
      <c r="G697" s="177" t="s">
        <v>85</v>
      </c>
      <c r="H697" t="s">
        <v>809</v>
      </c>
    </row>
    <row r="698" spans="1:8" ht="15">
      <c r="A698" t="s">
        <v>778</v>
      </c>
      <c r="B698">
        <v>2003</v>
      </c>
      <c r="C698" t="s">
        <v>86</v>
      </c>
      <c r="D698" t="s">
        <v>773</v>
      </c>
      <c r="E698" s="88">
        <v>45358</v>
      </c>
      <c r="F698" s="176">
        <v>10002556</v>
      </c>
      <c r="G698" s="177" t="s">
        <v>86</v>
      </c>
      <c r="H698" t="s">
        <v>809</v>
      </c>
    </row>
    <row r="699" spans="1:8" ht="15">
      <c r="A699" t="s">
        <v>904</v>
      </c>
      <c r="B699">
        <v>2009</v>
      </c>
      <c r="C699" t="s">
        <v>86</v>
      </c>
      <c r="D699" t="s">
        <v>773</v>
      </c>
      <c r="E699" s="88">
        <v>45358</v>
      </c>
      <c r="F699" s="176">
        <v>10005034</v>
      </c>
      <c r="G699" s="177" t="s">
        <v>86</v>
      </c>
      <c r="H699" t="s">
        <v>809</v>
      </c>
    </row>
    <row r="700" spans="1:8" ht="15">
      <c r="A700" t="s">
        <v>431</v>
      </c>
      <c r="B700">
        <v>2008</v>
      </c>
      <c r="C700" t="s">
        <v>85</v>
      </c>
      <c r="D700" t="s">
        <v>773</v>
      </c>
      <c r="E700" s="88">
        <v>45358</v>
      </c>
      <c r="F700" s="176">
        <v>10004183</v>
      </c>
      <c r="G700" s="177" t="s">
        <v>85</v>
      </c>
      <c r="H700" t="s">
        <v>809</v>
      </c>
    </row>
    <row r="701" spans="1:8" ht="15">
      <c r="A701" t="s">
        <v>779</v>
      </c>
      <c r="B701">
        <v>2008</v>
      </c>
      <c r="C701" t="s">
        <v>85</v>
      </c>
      <c r="D701" t="s">
        <v>773</v>
      </c>
      <c r="E701" s="88">
        <v>45358</v>
      </c>
      <c r="F701" s="176">
        <v>10004181</v>
      </c>
      <c r="G701" s="177" t="s">
        <v>85</v>
      </c>
      <c r="H701" t="s">
        <v>809</v>
      </c>
    </row>
    <row r="702" spans="1:8" ht="15">
      <c r="A702" t="s">
        <v>780</v>
      </c>
      <c r="B702">
        <v>2007</v>
      </c>
      <c r="C702" t="s">
        <v>86</v>
      </c>
      <c r="D702" t="s">
        <v>773</v>
      </c>
      <c r="E702" s="88">
        <v>45358</v>
      </c>
      <c r="F702" s="176">
        <v>10004634</v>
      </c>
      <c r="G702" s="177" t="s">
        <v>86</v>
      </c>
      <c r="H702" t="s">
        <v>809</v>
      </c>
    </row>
    <row r="703" spans="1:8" ht="15">
      <c r="A703" t="s">
        <v>781</v>
      </c>
      <c r="B703">
        <v>2007</v>
      </c>
      <c r="C703" t="s">
        <v>86</v>
      </c>
      <c r="D703" t="s">
        <v>773</v>
      </c>
      <c r="E703" s="88">
        <v>45358</v>
      </c>
      <c r="F703" s="176">
        <v>10004635</v>
      </c>
      <c r="G703" s="177" t="s">
        <v>86</v>
      </c>
      <c r="H703" t="s">
        <v>809</v>
      </c>
    </row>
    <row r="704" spans="1:8" ht="15">
      <c r="A704" t="s">
        <v>905</v>
      </c>
      <c r="B704">
        <v>2009</v>
      </c>
      <c r="C704" t="s">
        <v>86</v>
      </c>
      <c r="D704" t="s">
        <v>773</v>
      </c>
      <c r="E704" s="88">
        <v>45358</v>
      </c>
      <c r="F704" s="176">
        <v>10005033</v>
      </c>
      <c r="G704" s="177" t="s">
        <v>86</v>
      </c>
      <c r="H704" t="s">
        <v>809</v>
      </c>
    </row>
    <row r="705" spans="1:8" ht="15">
      <c r="A705" t="s">
        <v>782</v>
      </c>
      <c r="B705">
        <v>2007</v>
      </c>
      <c r="C705" t="s">
        <v>86</v>
      </c>
      <c r="D705" t="s">
        <v>773</v>
      </c>
      <c r="E705" s="88">
        <v>45358</v>
      </c>
      <c r="F705" s="176">
        <v>10004636</v>
      </c>
      <c r="G705" s="177" t="s">
        <v>86</v>
      </c>
      <c r="H705" t="s">
        <v>809</v>
      </c>
    </row>
    <row r="706" spans="1:8" ht="15">
      <c r="A706" t="s">
        <v>906</v>
      </c>
      <c r="B706">
        <v>2009</v>
      </c>
      <c r="C706" t="s">
        <v>85</v>
      </c>
      <c r="D706" t="s">
        <v>784</v>
      </c>
      <c r="E706" s="88">
        <v>45322</v>
      </c>
      <c r="F706" s="176">
        <v>10004967</v>
      </c>
      <c r="G706" s="177" t="s">
        <v>85</v>
      </c>
      <c r="H706" t="s">
        <v>866</v>
      </c>
    </row>
    <row r="707" spans="1:8" ht="15">
      <c r="A707" t="s">
        <v>783</v>
      </c>
      <c r="B707">
        <v>2009</v>
      </c>
      <c r="C707" t="s">
        <v>85</v>
      </c>
      <c r="D707" t="s">
        <v>784</v>
      </c>
      <c r="E707" s="88">
        <v>45322</v>
      </c>
      <c r="F707" s="176">
        <v>10004445</v>
      </c>
      <c r="G707" s="177" t="s">
        <v>85</v>
      </c>
      <c r="H707" t="s">
        <v>866</v>
      </c>
    </row>
    <row r="708" spans="1:8" ht="15">
      <c r="A708" t="s">
        <v>907</v>
      </c>
      <c r="B708">
        <v>2005</v>
      </c>
      <c r="C708" t="s">
        <v>85</v>
      </c>
      <c r="D708" t="s">
        <v>784</v>
      </c>
      <c r="E708" s="88">
        <v>45322</v>
      </c>
      <c r="F708" s="176">
        <v>10004968</v>
      </c>
      <c r="G708" s="177" t="s">
        <v>85</v>
      </c>
      <c r="H708" t="s">
        <v>866</v>
      </c>
    </row>
    <row r="709" spans="1:8" ht="15">
      <c r="A709" t="s">
        <v>785</v>
      </c>
      <c r="B709">
        <v>2000</v>
      </c>
      <c r="C709" t="s">
        <v>86</v>
      </c>
      <c r="D709" t="s">
        <v>784</v>
      </c>
      <c r="E709" s="88">
        <v>45322</v>
      </c>
      <c r="F709" s="176">
        <v>10004824</v>
      </c>
      <c r="G709" s="177" t="s">
        <v>86</v>
      </c>
      <c r="H709" t="s">
        <v>866</v>
      </c>
    </row>
    <row r="710" spans="1:8" ht="15">
      <c r="A710" t="s">
        <v>908</v>
      </c>
      <c r="B710">
        <v>2010</v>
      </c>
      <c r="C710" t="s">
        <v>86</v>
      </c>
      <c r="D710" t="s">
        <v>784</v>
      </c>
      <c r="E710" s="88">
        <v>45342</v>
      </c>
      <c r="F710" s="176">
        <v>10004991</v>
      </c>
      <c r="G710" s="177" t="s">
        <v>86</v>
      </c>
      <c r="H710" t="s">
        <v>866</v>
      </c>
    </row>
    <row r="711" spans="1:8" ht="15">
      <c r="A711" t="s">
        <v>786</v>
      </c>
      <c r="B711">
        <v>2003</v>
      </c>
      <c r="C711" t="s">
        <v>86</v>
      </c>
      <c r="D711" t="s">
        <v>784</v>
      </c>
      <c r="E711" s="88">
        <v>45322</v>
      </c>
      <c r="F711" s="176">
        <v>10004825</v>
      </c>
      <c r="G711" s="177" t="s">
        <v>86</v>
      </c>
      <c r="H711" t="s">
        <v>866</v>
      </c>
    </row>
    <row r="712" spans="1:8" ht="15">
      <c r="A712" t="s">
        <v>909</v>
      </c>
      <c r="B712">
        <v>2005</v>
      </c>
      <c r="C712" t="s">
        <v>86</v>
      </c>
      <c r="D712" t="s">
        <v>784</v>
      </c>
      <c r="E712" s="88">
        <v>45328</v>
      </c>
      <c r="F712" s="176">
        <v>10004981</v>
      </c>
      <c r="G712" s="177" t="s">
        <v>86</v>
      </c>
      <c r="H712" t="s">
        <v>866</v>
      </c>
    </row>
    <row r="713" spans="1:8" ht="15">
      <c r="A713" t="s">
        <v>910</v>
      </c>
      <c r="B713">
        <v>2006</v>
      </c>
      <c r="C713" t="s">
        <v>85</v>
      </c>
      <c r="D713" t="s">
        <v>787</v>
      </c>
      <c r="E713" s="88">
        <v>45328</v>
      </c>
      <c r="F713" s="176">
        <v>10004972</v>
      </c>
      <c r="G713" s="177" t="s">
        <v>85</v>
      </c>
      <c r="H713" t="s">
        <v>828</v>
      </c>
    </row>
    <row r="714" spans="1:8" ht="15">
      <c r="A714" t="s">
        <v>788</v>
      </c>
      <c r="B714">
        <v>1988</v>
      </c>
      <c r="C714" t="s">
        <v>85</v>
      </c>
      <c r="D714" t="s">
        <v>787</v>
      </c>
      <c r="E714" s="88">
        <v>45351</v>
      </c>
      <c r="F714" s="176">
        <v>10004865</v>
      </c>
      <c r="G714" s="177" t="s">
        <v>85</v>
      </c>
      <c r="H714" t="s">
        <v>828</v>
      </c>
    </row>
    <row r="715" spans="1:8" ht="15">
      <c r="A715" t="s">
        <v>789</v>
      </c>
      <c r="B715">
        <v>1986</v>
      </c>
      <c r="C715" t="s">
        <v>86</v>
      </c>
      <c r="D715" t="s">
        <v>787</v>
      </c>
      <c r="E715" s="88">
        <v>45351</v>
      </c>
      <c r="F715" s="176">
        <v>10004866</v>
      </c>
      <c r="G715" s="177" t="s">
        <v>86</v>
      </c>
      <c r="H715" t="s">
        <v>828</v>
      </c>
    </row>
    <row r="716" spans="1:8" ht="15">
      <c r="A716" t="s">
        <v>790</v>
      </c>
      <c r="B716">
        <v>2010</v>
      </c>
      <c r="C716" t="s">
        <v>85</v>
      </c>
      <c r="D716" t="s">
        <v>787</v>
      </c>
      <c r="E716" s="88">
        <v>45351</v>
      </c>
      <c r="F716" s="176">
        <v>10004721</v>
      </c>
      <c r="G716" s="177" t="s">
        <v>85</v>
      </c>
      <c r="H716" t="s">
        <v>828</v>
      </c>
    </row>
    <row r="717" spans="1:8" ht="15">
      <c r="A717" t="s">
        <v>911</v>
      </c>
      <c r="B717">
        <v>2011</v>
      </c>
      <c r="C717" t="s">
        <v>85</v>
      </c>
      <c r="D717" t="s">
        <v>787</v>
      </c>
      <c r="E717" s="88">
        <v>45328</v>
      </c>
      <c r="F717" s="176">
        <v>10004975</v>
      </c>
      <c r="G717" s="177" t="s">
        <v>85</v>
      </c>
      <c r="H717" t="s">
        <v>828</v>
      </c>
    </row>
    <row r="718" spans="1:8" ht="15">
      <c r="A718" t="s">
        <v>912</v>
      </c>
      <c r="B718">
        <v>2011</v>
      </c>
      <c r="C718" t="s">
        <v>85</v>
      </c>
      <c r="D718" t="s">
        <v>787</v>
      </c>
      <c r="E718" s="88">
        <v>45328</v>
      </c>
      <c r="F718" s="176">
        <v>10004976</v>
      </c>
      <c r="G718" s="177" t="s">
        <v>85</v>
      </c>
      <c r="H718" t="s">
        <v>828</v>
      </c>
    </row>
    <row r="719" spans="1:8" ht="15">
      <c r="A719" t="s">
        <v>791</v>
      </c>
      <c r="B719">
        <v>1986</v>
      </c>
      <c r="C719" t="s">
        <v>86</v>
      </c>
      <c r="D719" t="s">
        <v>787</v>
      </c>
      <c r="E719" s="88">
        <v>45351</v>
      </c>
      <c r="F719" s="176">
        <v>10004232</v>
      </c>
      <c r="G719" s="177" t="s">
        <v>86</v>
      </c>
      <c r="H719" t="s">
        <v>828</v>
      </c>
    </row>
    <row r="720" spans="1:8" ht="15">
      <c r="A720" t="s">
        <v>792</v>
      </c>
      <c r="B720">
        <v>2010</v>
      </c>
      <c r="C720" t="s">
        <v>85</v>
      </c>
      <c r="D720" t="s">
        <v>787</v>
      </c>
      <c r="E720" s="88">
        <v>45351</v>
      </c>
      <c r="F720" s="176">
        <v>10004724</v>
      </c>
      <c r="G720" s="177" t="s">
        <v>85</v>
      </c>
      <c r="H720" t="s">
        <v>828</v>
      </c>
    </row>
    <row r="721" spans="1:8" ht="15">
      <c r="A721" t="s">
        <v>793</v>
      </c>
      <c r="B721">
        <v>2008</v>
      </c>
      <c r="C721" t="s">
        <v>85</v>
      </c>
      <c r="D721" t="s">
        <v>787</v>
      </c>
      <c r="E721" s="88">
        <v>45351</v>
      </c>
      <c r="F721" s="176">
        <v>10003944</v>
      </c>
      <c r="G721" s="177" t="s">
        <v>85</v>
      </c>
      <c r="H721" t="s">
        <v>828</v>
      </c>
    </row>
    <row r="722" spans="1:8" ht="15">
      <c r="A722" t="s">
        <v>794</v>
      </c>
      <c r="B722">
        <v>2008</v>
      </c>
      <c r="C722" t="s">
        <v>85</v>
      </c>
      <c r="D722" t="s">
        <v>787</v>
      </c>
      <c r="E722" s="88">
        <v>45351</v>
      </c>
      <c r="F722" s="176">
        <v>10004879</v>
      </c>
      <c r="G722" s="177" t="s">
        <v>85</v>
      </c>
      <c r="H722" t="s">
        <v>828</v>
      </c>
    </row>
    <row r="723" spans="1:8" ht="15">
      <c r="A723" t="s">
        <v>795</v>
      </c>
      <c r="B723">
        <v>2004</v>
      </c>
      <c r="C723" t="s">
        <v>85</v>
      </c>
      <c r="D723" t="s">
        <v>787</v>
      </c>
      <c r="E723" s="88">
        <v>45351</v>
      </c>
      <c r="F723" s="176">
        <v>10003472</v>
      </c>
      <c r="G723" s="177" t="s">
        <v>85</v>
      </c>
      <c r="H723" t="s">
        <v>828</v>
      </c>
    </row>
  </sheetData>
  <sheetProtection algorithmName="SHA-512" hashValue="WjmqIMT4PPXQuhP0Hd3T9h8Js1T9MjKdeWsm1hq9uGfM5BAwqaQj+vTxH5ZLOlwepo+dX77numgQhwRJq/MJdg==" saltValue="GLRbORn+91uu9Yec5hJALw==" spinCount="100000" sheet="1" objects="1" scenarios="1"/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4F029A831A886B4CABFA942287503C90" ma:contentTypeVersion="18" ma:contentTypeDescription="Utwórz nowy dokument." ma:contentTypeScope="" ma:versionID="90f2014e456b62545c920154310b2bc3">
  <xsd:schema xmlns:xsd="http://www.w3.org/2001/XMLSchema" xmlns:xs="http://www.w3.org/2001/XMLSchema" xmlns:p="http://schemas.microsoft.com/office/2006/metadata/properties" xmlns:ns3="622f30ce-3c85-467d-b815-1be04b2771bb" xmlns:ns4="9e7c9155-844e-4838-ba4b-20382f75f915" targetNamespace="http://schemas.microsoft.com/office/2006/metadata/properties" ma:root="true" ma:fieldsID="dc71749725873b4b1cdd723ce690d7fe" ns3:_="" ns4:_="">
    <xsd:import namespace="622f30ce-3c85-467d-b815-1be04b2771bb"/>
    <xsd:import namespace="9e7c9155-844e-4838-ba4b-20382f75f915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22f30ce-3c85-467d-b815-1be04b2771b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e7c9155-844e-4838-ba4b-20382f75f915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Udostępnianie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Udostępnione dla — szczegóły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Skrót wskazówki dotyczącej udostępniania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zawartości"/>
        <xsd:element ref="dc:title" minOccurs="0" maxOccurs="1" ma:index="4" ma:displayName="Tytuł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622f30ce-3c85-467d-b815-1be04b2771bb" xsi:nil="true"/>
  </documentManagement>
</p:properties>
</file>

<file path=customXml/item3.xml>��< ? x m l   v e r s i o n = " 1 . 0 "   e n c o d i n g = " u t f - 1 6 " ? > < D a t a M a s h u p   s q m i d = " a 2 3 6 8 f 6 2 - 4 e 9 c - 4 f e d - 9 d 8 7 - f 4 6 5 e c d a d e 3 3 "   x m l n s = " h t t p : / / s c h e m a s . m i c r o s o f t . c o m / D a t a M a s h u p " > A A A A A H U E A A B Q S w M E F A A C A A g A S X h n W B N x A 8 q n A A A A + Q A A A B I A H A B D b 2 5 m a W c v U G F j a 2 F n Z S 5 4 b W w g o h g A K K A U A A A A A A A A A A A A A A A A A A A A A A A A A A A A h c 8 x D o I w G A X g q 5 D u t L U a I + S n D K 6 Q k J g Y 1 6 Z U a I R C a L H c z c E j e Q V J F H V z f C / f 8 N 7 j d o d 0 a p v g q g a r O 5 O g F a Y o U E Z 2 p T Z V g k Z 3 D n c o 5 V A I e R G V C m Z s b D z Z M k G 1 c 3 1 M i P c e + z X u h o o w S l f k l G c H W a t W o A / W / 3 G o j X X C S I U 4 H F 9 j O M P R B m 8 Z i z C d L Z C l h 1 y b r 2 H z Z E y B / J S w H x s 3 D o r 3 T V h k Q J Y I 5 H 2 D P w F Q S w M E F A A C A A g A S X h n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E l 4 Z 1 h r + b U n b A E A A F U C A A A T A B w A R m 9 y b X V s Y X M v U 2 V j d G l v b j E u b S C i G A A o o B Q A A A A A A A A A A A A A A A A A A A A A A A A A A A C N U U 1 L w 0 A Q v R f y H 5 b 1 0 k B I E c S D 0 k N R w V I Q w Y K g i G y S 0 a 7 Z 3 Q m 7 G 9 I k 9 N K L v 8 H f 4 U n w 1 u Z / u e m X l H p w L 8 v O v H n v z V s D s e W o y N 3 6 P j 7 3 O l 7 H T J i G h A g e g 4 r f g P S J A O t 1 i D v N l 1 5 8 J s 0 c X f F q G o M I 7 1 G n E W L a v Y c o v E B l Q V n T p R N r s 7 N e L 8 N E o a l A c Y g 5 V E x j E W a i t 6 V + L o o i n A o z p X 5 A V C 5 E Q K z O w Q / W a g O d 5 q Y 6 f r 6 b A F i n u F O v H 4 c W Z J 9 u A D Q Y c Z X 0 6 Q p H n 2 a P l 8 y y p w 3 J E b 1 h r 8 1 8 8 V m k n C B x j o q y + T Y V q l K 6 V 8 V R c q C O f c w i A e G t R o k W r o E l o E 1 3 z 4 K / o 3 x w M 8 o F h s S W 2 e / w W D N l X l D L C x S 5 V O M y A 9 P 9 n 4 G g r h 2 u K r h J k Q w l X 3 7 Q o C U H Y m F q Z w G p a b s V y T U m b Z 7 M t Y f K n p 6 E r c q q f 9 v M Y f l + M D Y S e X R Q H K S 2 L B T b f j L b A l Q u I 9 A r y E 0 u Q W 8 B f F 9 u 5 n s d r v 5 O 4 / w H U E s B A i 0 A F A A C A A g A S X h n W B N x A 8 q n A A A A + Q A A A B I A A A A A A A A A A A A A A A A A A A A A A E N v b m Z p Z y 9 Q Y W N r Y W d l L n h t b F B L A Q I t A B Q A A g A I A E l 4 Z 1 g P y u m r p A A A A O k A A A A T A A A A A A A A A A A A A A A A A P M A A A B b Q 2 9 u d G V u d F 9 U e X B l c 1 0 u e G 1 s U E s B A i 0 A F A A C A A g A S X h n W G v 5 t S d s A Q A A V Q I A A B M A A A A A A A A A A A A A A A A A 5 A E A A E Z v c m 1 1 b G F z L 1 N l Y 3 R p b 2 4 x L m 1 Q S w U G A A A A A A M A A w D C A A A A n Q M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T Q 0 A A A A A A A A r D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x p Y 2 V u Y 2 p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S Z W N v d m V y e V R h c m d l d F N o Z W V 0 I i B W Y W x 1 Z T 0 i c 0 F y a 3 V z e j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A i I C 8 + P E V u d H J 5 I F R 5 c G U 9 I l J l c 3 V s d F R 5 c G U i I F Z h b H V l P S J z V G F i b G U i I C 8 + P E V u d H J 5 I F R 5 c G U 9 I l F 1 Z X J 5 S U Q i I F Z h b H V l P S J z M m M z Z D l m M W E t N 2 R i M S 0 0 Z T l h L W I x Y z k t M D M z Y j V k M m U 4 Z T c 3 I i A v P j x F b n R y e S B U e X B l P S J O Y W 1 l V X B k Y X R l Z E F m d G V y R m l s b C I g V m F s d W U 9 I m w w I i A v P j x F b n R y e S B U e X B l P S J G a W x s T G F z d F V w Z G F 0 Z W Q i I F Z h b H V l P S J k M j A y N C 0 w M y 0 w N 1 Q x M z o w O T o w M i 4 5 N z g 2 N z M w W i I g L z 4 8 R W 5 0 c n k g V H l w Z T 0 i R m l s b E N v b H V t b l R 5 c G V z I i B W Y W x 1 Z T 0 i c 0 J n T U d C Z 1 V E Q U E 9 P S I g L z 4 8 R W 5 0 c n k g V H l w Z T 0 i R m l s b E V y c m 9 y Q 2 9 1 b n Q i I F Z h b H V l P S J s M C I g L z 4 8 R W 5 0 c n k g V H l w Z T 0 i R m l s b E N v b H V t b k 5 h b W V z I i B W Y W x 1 Z T 0 i c 1 s m c X V v d D t O Y X p 3 a X N r b y B J b W n E m S Z x d W 9 0 O y w m c X V v d D t E Y X R h I H V y b 2 R 6 Z W 5 p Y S Z x d W 9 0 O y w m c X V v d D t Q x Y J l x I c m c X V v d D s s J n F 1 b 3 Q 7 S 2 x 1 Y i Z x d W 9 0 O y w m c X V v d D t B a 3 R 5 d 2 5 h I G x p Y 2 V u Y 2 p h J n F 1 b 3 Q 7 L C Z x d W 9 0 O 0 5 1 b W V y I G x p Y 2 V u Y 2 p p J n F 1 b 3 Q 7 L C Z x d W 9 0 O 0 N v b H V t b j c m c X V v d D t d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Z p b G x D b 3 V u d C I g V m F s d W U 9 I m w x M T Y y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s a W N l b m N q Z S 9 a b W l l b m l v b m 8 g d H l w L n t O Y X p 3 a X N r b y B J b W n E m S w w f S Z x d W 9 0 O y w m c X V v d D t T Z W N 0 a W 9 u M S 9 s a W N l b m N q Z S 9 a b W l l b m l v b m 8 g d H l w L n t E Y X R h I H V y b 2 R 6 Z W 5 p Y S w x f S Z x d W 9 0 O y w m c X V v d D t T Z W N 0 a W 9 u M S 9 s a W N l b m N q Z S 9 a b W l l b m l v b m 8 g d H l w L n t Q x Y J l x I c s M n 0 m c X V v d D s s J n F 1 b 3 Q 7 U 2 V j d G l v b j E v b G l j Z W 5 j a m U v W m 1 p Z W 5 p b 2 5 v I H R 5 c C 5 7 S 2 x 1 Y i w z f S Z x d W 9 0 O y w m c X V v d D t T Z W N 0 a W 9 u M S 9 s a W N l b m N q Z S 9 a b W l l b m l v b m 8 g d H l w L n t B a 3 R 5 d 2 5 h I G x p Y 2 V u Y 2 p h L D R 9 J n F 1 b 3 Q 7 L C Z x d W 9 0 O 1 N l Y 3 R p b 2 4 x L 2 x p Y 2 V u Y 2 p l L 1 p t a W V u a W 9 u b y B 0 e X A u e 0 5 1 b W V y I G x p Y 2 V u Y 2 p p L D V 9 J n F 1 b 3 Q 7 L C Z x d W 9 0 O 1 N l Y 3 R p b 2 4 x L 2 x p Y 2 V u Y 2 p l L 0 5 h Z 8 W C w 7 N 3 a 2 k g b y B w b 2 R 3 e c W 8 c 3 p v b n l t I H B v e m l v b W l l L n t D b 2 x 1 b W 4 3 L D Z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2 x p Y 2 V u Y 2 p l L 1 p t a W V u a W 9 u b y B 0 e X A u e 0 5 h e n d p c 2 t v I E l t a c S Z L D B 9 J n F 1 b 3 Q 7 L C Z x d W 9 0 O 1 N l Y 3 R p b 2 4 x L 2 x p Y 2 V u Y 2 p l L 1 p t a W V u a W 9 u b y B 0 e X A u e 0 R h d G E g d X J v Z H p l b m l h L D F 9 J n F 1 b 3 Q 7 L C Z x d W 9 0 O 1 N l Y 3 R p b 2 4 x L 2 x p Y 2 V u Y 2 p l L 1 p t a W V u a W 9 u b y B 0 e X A u e 1 D F g m X E h y w y f S Z x d W 9 0 O y w m c X V v d D t T Z W N 0 a W 9 u M S 9 s a W N l b m N q Z S 9 a b W l l b m l v b m 8 g d H l w L n t L b H V i L D N 9 J n F 1 b 3 Q 7 L C Z x d W 9 0 O 1 N l Y 3 R p b 2 4 x L 2 x p Y 2 V u Y 2 p l L 1 p t a W V u a W 9 u b y B 0 e X A u e 0 F r d H l 3 b m E g b G l j Z W 5 j a m E s N H 0 m c X V v d D s s J n F 1 b 3 Q 7 U 2 V j d G l v b j E v b G l j Z W 5 j a m U v W m 1 p Z W 5 p b 2 5 v I H R 5 c C 5 7 T n V t Z X I g b G l j Z W 5 j a m k s N X 0 m c X V v d D s s J n F 1 b 3 Q 7 U 2 V j d G l v b j E v b G l j Z W 5 j a m U v T m F n x Y L D s 3 d r a S B v I H B v Z H d 5 x b x z e m 9 u e W 0 g c G 9 6 a W 9 t a W U u e 0 N v b H V t b j c s N n 0 m c X V v d D t d L C Z x d W 9 0 O 1 J l b G F 0 a W 9 u c 2 h p c E l u Z m 8 m c X V v d D s 6 W 1 1 9 I i A v P j x F b n R y e S B U e X B l P S J B Z G R l Z F R v R G F 0 Y U 1 v Z G V s I i B W Y W x 1 Z T 0 i b D A i I C 8 + P E V u d H J 5 I F R 5 c G U 9 I k Z p b G x P Y m p l Y 3 R U e X B l I i B W Y W x 1 Z T 0 i c 0 N v b m 5 l Y 3 R p b 2 5 P b m x 5 I i A v P j w v U 3 R h Y m x l R W 5 0 c m l l c z 4 8 L 0 l 0 Z W 0 + P E l 0 Z W 0 + P E l 0 Z W 1 M b 2 N h d G l v b j 4 8 S X R l b V R 5 c G U + R m 9 y b X V s Y T w v S X R l b V R 5 c G U + P E l 0 Z W 1 Q Y X R o P l N l Y 3 R p b 2 4 x L 2 x p Y 2 V u Y 2 p l L y V D N S V C O X I l Q z M l Q j N k J U M 1 J T g y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x p Y 2 V u Y 2 p l L 0 F y a 3 V z e j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a W N l b m N q Z S 9 O Y W c l Q z U l O D I l Q z M l Q j N 3 a 2 k l M j B v J T I w c G 9 k d 3 k l Q z U l Q k N z e m 9 u e W 0 l M j B w b 3 p p b 2 1 p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x p Y 2 V u Y 2 p l L 1 p t a W V u a W 9 u b y U y M H R 5 c D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B x l Z e o 9 y P 0 R r I 1 O T k 7 t A H t A A A A A A I A A A A A A B B m A A A A A Q A A I A A A A O q z p i c y P B V n E p l v W S + z v V l i N L l P h 0 S Y u p W t 1 4 4 f b 8 n L A A A A A A 6 A A A A A A g A A I A A A A A t P 5 6 d U P Z g o I P j w 7 z 7 R G g G d U L e v P H n D e v k d U 1 N R G K G / U A A A A C + q H C I C n 7 D D j s 1 z B x C 2 x 0 R T w / 5 H B w U c 6 F / V 2 I 3 M 5 Q B k S h p + 2 X t R n o F + T D r s X i p l y S p J x 2 5 k L V J X z 6 l 1 i H i b p 2 G S C r j s S + M B R C 1 j H O / R p A F f Q A A A A B 3 Z C v i S h O u 7 + t n N r a l P 0 4 3 j F j l v 7 p l F L 9 q V 4 4 K u u / 4 p W 2 L g D x z a r 7 e Y x 0 X N b 9 t a A M 3 r / 1 9 4 3 A D x j H 0 H v Y a 6 8 k E = < / D a t a M a s h u p > 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A9C0B66-6D05-4896-8FF6-707A7DE3350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22f30ce-3c85-467d-b815-1be04b2771bb"/>
    <ds:schemaRef ds:uri="9e7c9155-844e-4838-ba4b-20382f75f91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195198C-9CCE-4C77-B504-1CFF6176BA3F}">
  <ds:schemaRefs>
    <ds:schemaRef ds:uri="9e7c9155-844e-4838-ba4b-20382f75f915"/>
    <ds:schemaRef ds:uri="http://schemas.microsoft.com/office/infopath/2007/PartnerControls"/>
    <ds:schemaRef ds:uri="http://schemas.microsoft.com/office/2006/documentManagement/types"/>
    <ds:schemaRef ds:uri="http://www.w3.org/XML/1998/namespace"/>
    <ds:schemaRef ds:uri="http://schemas.openxmlformats.org/package/2006/metadata/core-properties"/>
    <ds:schemaRef ds:uri="http://purl.org/dc/elements/1.1/"/>
    <ds:schemaRef ds:uri="http://schemas.microsoft.com/office/2006/metadata/properties"/>
    <ds:schemaRef ds:uri="622f30ce-3c85-467d-b815-1be04b2771bb"/>
    <ds:schemaRef ds:uri="http://purl.org/dc/dcmitype/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B13BC356-B9D5-4F48-AB48-2067F675F7A2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D5B64FB6-774A-49A8-A329-F278E23D4BF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Nazwane zakresy</vt:lpstr>
      </vt:variant>
      <vt:variant>
        <vt:i4>2</vt:i4>
      </vt:variant>
    </vt:vector>
  </HeadingPairs>
  <TitlesOfParts>
    <vt:vector size="5" baseType="lpstr">
      <vt:lpstr>protokół WAGI</vt:lpstr>
      <vt:lpstr>protokół zawodów</vt:lpstr>
      <vt:lpstr>instrukcja</vt:lpstr>
      <vt:lpstr>'protokół WAGI'!Obszar_wydruku</vt:lpstr>
      <vt:lpstr>'protokół zawodów'!Obszar_wydruku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Protokół EcoHarpoon PLPC 2024</dc:title>
  <dc:creator/>
  <cp:lastModifiedBy/>
  <dcterms:created xsi:type="dcterms:W3CDTF">2015-04-11T22:52:56Z</dcterms:created>
  <dcterms:modified xsi:type="dcterms:W3CDTF">2024-03-08T12:23:15Z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0x0101004F029A831A886B4CABFA942287503C90</vt:lpwstr>
  </property>
</Properties>
</file>